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335" windowHeight="9030" tabRatio="383" activeTab="0"/>
  </bookViews>
  <sheets>
    <sheet name="Fattura 1" sheetId="1" r:id="rId1"/>
    <sheet name="Clienti" sheetId="2" r:id="rId2"/>
    <sheet name="Prodotti" sheetId="3" r:id="rId3"/>
  </sheets>
  <definedNames>
    <definedName name="_xlnm.Print_Area" localSheetId="0">'Fattura 1'!$B$2:$K$56</definedName>
    <definedName name="Clienti">'Clienti'!$A:$XFD</definedName>
    <definedName name="Prodotti">'Prodotti'!$A:$XFD</definedName>
  </definedNames>
  <calcPr fullCalcOnLoad="1"/>
</workbook>
</file>

<file path=xl/sharedStrings.xml><?xml version="1.0" encoding="utf-8"?>
<sst xmlns="http://schemas.openxmlformats.org/spreadsheetml/2006/main" count="301" uniqueCount="271">
  <si>
    <t>Cod. articolo</t>
  </si>
  <si>
    <t>Descrizione</t>
  </si>
  <si>
    <t>Sc.</t>
  </si>
  <si>
    <t>Importo</t>
  </si>
  <si>
    <t>TOTALE FATTURA</t>
  </si>
  <si>
    <t>Q.tà</t>
  </si>
  <si>
    <t>Imposta IVA</t>
  </si>
  <si>
    <t>Imponibile</t>
  </si>
  <si>
    <t>Iva</t>
  </si>
  <si>
    <t>Prezzo uni.</t>
  </si>
  <si>
    <t>Tel. / fax</t>
  </si>
  <si>
    <t>Via e numero civico</t>
  </si>
  <si>
    <t>CAP e Città</t>
  </si>
  <si>
    <t>Codice</t>
  </si>
  <si>
    <t>Prezzo unitario</t>
  </si>
  <si>
    <t>IVA</t>
  </si>
  <si>
    <t>001</t>
  </si>
  <si>
    <t>Descrizione prodotto n. 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</si>
  <si>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</si>
  <si>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</si>
  <si>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</si>
  <si>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</si>
  <si>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</si>
  <si>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</si>
  <si>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</si>
  <si>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</si>
  <si>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</si>
  <si>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</si>
  <si>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</si>
  <si>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</si>
  <si>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</si>
  <si>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</si>
  <si>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</si>
  <si>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</si>
  <si>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</si>
  <si>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</si>
  <si>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</si>
  <si>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</si>
  <si>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</si>
  <si>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</si>
  <si>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Descrizione prodotto n. 2</t>
  </si>
  <si>
    <t>Descrizione prodotto n. 3</t>
  </si>
  <si>
    <t>Descrizione prodotto n. 4</t>
  </si>
  <si>
    <t>Descrizione prodotto n. 5</t>
  </si>
  <si>
    <t>Descrizione prodotto n. 6</t>
  </si>
  <si>
    <t>Descrizione prodotto n. 7</t>
  </si>
  <si>
    <t>Descrizione prodotto n. 8</t>
  </si>
  <si>
    <t>Descrizione prodotto n. 9</t>
  </si>
  <si>
    <t>Descrizione prodotto n. 10</t>
  </si>
  <si>
    <t>Descrizione prodotto n. 11</t>
  </si>
  <si>
    <t>Descrizione prodotto n. 12</t>
  </si>
  <si>
    <t>Descrizione prodotto n. 13</t>
  </si>
  <si>
    <t>Descrizione prodotto n. 14</t>
  </si>
  <si>
    <t>Descrizione prodotto n. 15</t>
  </si>
  <si>
    <t>Descrizione prodotto n. 16</t>
  </si>
  <si>
    <t>Descrizione prodotto n. 17</t>
  </si>
  <si>
    <t>Descrizione prodotto n. 18</t>
  </si>
  <si>
    <t>Descrizione prodotto n. 19</t>
  </si>
  <si>
    <t>Descrizione prodotto n. 20</t>
  </si>
  <si>
    <t>Descrizione prodotto n. 21</t>
  </si>
  <si>
    <t>Descrizione prodotto n. 22</t>
  </si>
  <si>
    <t>Descrizione prodotto n. 23</t>
  </si>
  <si>
    <t>Denominazione/Ragione Sociale</t>
  </si>
  <si>
    <t>Indirizzo</t>
  </si>
  <si>
    <t>CAP</t>
  </si>
  <si>
    <t>Città</t>
  </si>
  <si>
    <t>Provincia</t>
  </si>
  <si>
    <t>PIVA</t>
  </si>
  <si>
    <t>Telefono</t>
  </si>
  <si>
    <t>Fax</t>
  </si>
  <si>
    <t>Cellulare</t>
  </si>
  <si>
    <t>Cliente n. 1</t>
  </si>
  <si>
    <t>Cliente n. 2</t>
  </si>
  <si>
    <t>Cliente n. 3</t>
  </si>
  <si>
    <t>Cliente n. 4</t>
  </si>
  <si>
    <t>Cliente n. 5</t>
  </si>
  <si>
    <t>Cliente n. 6</t>
  </si>
  <si>
    <t>Cliente n. 7</t>
  </si>
  <si>
    <t>Cliente n. 8</t>
  </si>
  <si>
    <t>Cliente n. 9</t>
  </si>
  <si>
    <t>Cliente n. 10</t>
  </si>
  <si>
    <t>Cliente n. 11</t>
  </si>
  <si>
    <t>Cliente n. 12</t>
  </si>
  <si>
    <t>Cliente n. 13</t>
  </si>
  <si>
    <t>Cliente n. 14</t>
  </si>
  <si>
    <t>Cliente n. 15</t>
  </si>
  <si>
    <t>Cliente n. 16</t>
  </si>
  <si>
    <t>Cliente n. 17</t>
  </si>
  <si>
    <t>Cliente n. 18</t>
  </si>
  <si>
    <t>Cliente n. 19</t>
  </si>
  <si>
    <t>Cliente n. 20</t>
  </si>
  <si>
    <t>Cliente n. 21</t>
  </si>
  <si>
    <t>Cliente n. 22</t>
  </si>
  <si>
    <t>Cliente n. 23</t>
  </si>
  <si>
    <t>Indirizzo Cliente n. 1</t>
  </si>
  <si>
    <t>Indirizzo Cliente n. 2</t>
  </si>
  <si>
    <t>Indirizzo Cliente n. 3</t>
  </si>
  <si>
    <t>Indirizzo Cliente n. 4</t>
  </si>
  <si>
    <t>Indirizzo Cliente n. 5</t>
  </si>
  <si>
    <t>Indirizzo Cliente n. 6</t>
  </si>
  <si>
    <t>Indirizzo Cliente n. 7</t>
  </si>
  <si>
    <t>Indirizzo Cliente n. 8</t>
  </si>
  <si>
    <t>Indirizzo Cliente n. 9</t>
  </si>
  <si>
    <t>Indirizzo Cliente n. 10</t>
  </si>
  <si>
    <t>Indirizzo Cliente n. 11</t>
  </si>
  <si>
    <t>Indirizzo Cliente n. 12</t>
  </si>
  <si>
    <t>Indirizzo Cliente n. 13</t>
  </si>
  <si>
    <t>Indirizzo Cliente n. 14</t>
  </si>
  <si>
    <t>Indirizzo Cliente n. 15</t>
  </si>
  <si>
    <t>Indirizzo Cliente n. 16</t>
  </si>
  <si>
    <t>Indirizzo Cliente n. 17</t>
  </si>
  <si>
    <t>Indirizzo Cliente n. 18</t>
  </si>
  <si>
    <t>Indirizzo Cliente n. 19</t>
  </si>
  <si>
    <t>Indirizzo Cliente n. 20</t>
  </si>
  <si>
    <t>Indirizzo Cliente n. 21</t>
  </si>
  <si>
    <t>Indirizzo Cliente n. 22</t>
  </si>
  <si>
    <t>Indirizzo Cliente n. 23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</si>
  <si>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</si>
  <si>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</si>
  <si>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</si>
  <si>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</si>
  <si>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</si>
  <si>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</si>
  <si>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</si>
  <si>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</si>
  <si>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</si>
  <si>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</si>
  <si>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</si>
  <si>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</si>
  <si>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</si>
  <si>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</si>
  <si>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</si>
  <si>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</si>
  <si>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</si>
  <si>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</si>
  <si>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</si>
  <si>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</si>
  <si>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</si>
  <si>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</si>
  <si>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</si>
  <si>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Città Cliente n. 1</t>
  </si>
  <si>
    <t>Città Cliente n. 2</t>
  </si>
  <si>
    <t>Città Cliente n. 3</t>
  </si>
  <si>
    <t>Città Cliente n. 4</t>
  </si>
  <si>
    <t>Città Cliente n. 5</t>
  </si>
  <si>
    <t>Città Cliente n. 6</t>
  </si>
  <si>
    <t>Città Cliente n. 7</t>
  </si>
  <si>
    <t>Città Cliente n. 8</t>
  </si>
  <si>
    <t>Città Cliente n. 9</t>
  </si>
  <si>
    <t>Città Cliente n. 10</t>
  </si>
  <si>
    <t>Città Cliente n. 11</t>
  </si>
  <si>
    <t>Città Cliente n. 12</t>
  </si>
  <si>
    <t>Città Cliente n. 13</t>
  </si>
  <si>
    <t>Città Cliente n. 14</t>
  </si>
  <si>
    <t>Città Cliente n. 15</t>
  </si>
  <si>
    <t>Città Cliente n. 16</t>
  </si>
  <si>
    <t>Città Cliente n. 17</t>
  </si>
  <si>
    <t>Città Cliente n. 18</t>
  </si>
  <si>
    <t>Città Cliente n. 19</t>
  </si>
  <si>
    <t>Città Cliente n. 20</t>
  </si>
  <si>
    <t>Città Cliente n. 21</t>
  </si>
  <si>
    <t>Città Cliente n. 22</t>
  </si>
  <si>
    <t>Città Cliente n. 23</t>
  </si>
  <si>
    <t>Prov1</t>
  </si>
  <si>
    <t>Prov2</t>
  </si>
  <si>
    <t>Prov3</t>
  </si>
  <si>
    <t>Prov4</t>
  </si>
  <si>
    <t>Prov5</t>
  </si>
  <si>
    <t>Prov6</t>
  </si>
  <si>
    <t>Prov7</t>
  </si>
  <si>
    <t>Prov8</t>
  </si>
  <si>
    <t>Prov9</t>
  </si>
  <si>
    <t>Prov10</t>
  </si>
  <si>
    <t>Prov11</t>
  </si>
  <si>
    <t>Prov12</t>
  </si>
  <si>
    <t>Prov13</t>
  </si>
  <si>
    <t>Prov14</t>
  </si>
  <si>
    <t>Prov15</t>
  </si>
  <si>
    <t>Prov16</t>
  </si>
  <si>
    <t>Prov17</t>
  </si>
  <si>
    <t>Prov18</t>
  </si>
  <si>
    <t>Prov19</t>
  </si>
  <si>
    <t>Prov20</t>
  </si>
  <si>
    <t>Prov21</t>
  </si>
  <si>
    <t>Prov22</t>
  </si>
  <si>
    <t>Prov23</t>
  </si>
  <si>
    <t>01234567891</t>
  </si>
  <si>
    <t>01234567892</t>
  </si>
  <si>
    <t>01234567893</t>
  </si>
  <si>
    <t>01234567894</t>
  </si>
  <si>
    <t>01234567895</t>
  </si>
  <si>
    <t>01234567896</t>
  </si>
  <si>
    <t>01234567897</t>
  </si>
  <si>
    <t>01234567898</t>
  </si>
  <si>
    <t>01234567899</t>
  </si>
  <si>
    <t>01234567900</t>
  </si>
  <si>
    <t>01234567901</t>
  </si>
  <si>
    <t>01234567902</t>
  </si>
  <si>
    <t>01234567903</t>
  </si>
  <si>
    <t>01234567904</t>
  </si>
  <si>
    <t>01234567905</t>
  </si>
  <si>
    <t>01234567906</t>
  </si>
  <si>
    <t>01234567907</t>
  </si>
  <si>
    <t>01234567908</t>
  </si>
  <si>
    <t>01234567909</t>
  </si>
  <si>
    <t>01234567910</t>
  </si>
  <si>
    <t>01234567911</t>
  </si>
  <si>
    <t>01234567912</t>
  </si>
  <si>
    <t>01234567913</t>
  </si>
  <si>
    <t>Sconto</t>
  </si>
  <si>
    <t>0987654321</t>
  </si>
  <si>
    <t>0987654322</t>
  </si>
  <si>
    <t>0987654323</t>
  </si>
  <si>
    <t>0987654324</t>
  </si>
  <si>
    <t>0987654325</t>
  </si>
  <si>
    <t>0987654326</t>
  </si>
  <si>
    <t>0987654327</t>
  </si>
  <si>
    <t>0987654328</t>
  </si>
  <si>
    <t>0987654329</t>
  </si>
  <si>
    <t>0987654330</t>
  </si>
  <si>
    <t>0987654331</t>
  </si>
  <si>
    <t>0987654332</t>
  </si>
  <si>
    <t>0987654333</t>
  </si>
  <si>
    <t>0987654334</t>
  </si>
  <si>
    <t>0987654335</t>
  </si>
  <si>
    <t>0987654336</t>
  </si>
  <si>
    <t>0987654337</t>
  </si>
  <si>
    <t>0987654338</t>
  </si>
  <si>
    <t>0987654339</t>
  </si>
  <si>
    <t>0987654340</t>
  </si>
  <si>
    <t>0987654341</t>
  </si>
  <si>
    <t>0987654342</t>
  </si>
  <si>
    <t>0987654343</t>
  </si>
  <si>
    <t>3332221114</t>
  </si>
  <si>
    <t>3332221115</t>
  </si>
  <si>
    <t>3332221116</t>
  </si>
  <si>
    <t>3332221117</t>
  </si>
  <si>
    <t>3332221118</t>
  </si>
  <si>
    <t>3332221119</t>
  </si>
  <si>
    <t>3332221120</t>
  </si>
  <si>
    <t>3332221121</t>
  </si>
  <si>
    <t>3332221122</t>
  </si>
  <si>
    <t>3332221123</t>
  </si>
  <si>
    <t>3332221124</t>
  </si>
  <si>
    <t>3332221125</t>
  </si>
  <si>
    <t>3332221126</t>
  </si>
  <si>
    <t>3332221127</t>
  </si>
  <si>
    <t>3332221128</t>
  </si>
  <si>
    <t>3332221129</t>
  </si>
  <si>
    <t>3332221130</t>
  </si>
  <si>
    <t>3332221131</t>
  </si>
  <si>
    <t>3332221132</t>
  </si>
  <si>
    <t>3332221133</t>
  </si>
  <si>
    <t>3332221134</t>
  </si>
  <si>
    <t>3332221135</t>
  </si>
  <si>
    <t>3332221136</t>
  </si>
  <si>
    <t>Sconto%</t>
  </si>
  <si>
    <t>Codice Cliente:</t>
  </si>
  <si>
    <t xml:space="preserve">Fattura n. </t>
  </si>
  <si>
    <t xml:space="preserve">Del </t>
  </si>
  <si>
    <t>Modalità di pagamento:</t>
  </si>
  <si>
    <t>Annotazioni:</t>
  </si>
  <si>
    <t>Denominazione Azienda</t>
  </si>
  <si>
    <t>Spett.le</t>
  </si>
  <si>
    <t>Partita IVA</t>
  </si>
  <si>
    <t>Modalità Pagamento concordata</t>
  </si>
  <si>
    <t>Rimessa diretta 30gg f.m.</t>
  </si>
  <si>
    <t>Sconto Cliente</t>
  </si>
  <si>
    <t>Partita Iva 01234567890</t>
  </si>
  <si>
    <t>Fattura commerciale</t>
  </si>
  <si>
    <t>Totale merce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</si>
</sst>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39" fontId="0" fillId="0" borderId="2" xfId="0" applyNumberFormat="1" applyFont="1" applyBorder="1" applyAlignment="1" applyProtection="1">
      <alignment/>
      <protection/>
    </xf>
    <xf numFmtId="39" fontId="0" fillId="0" borderId="3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44" fontId="0" fillId="0" borderId="4" xfId="0" applyNumberFormat="1" applyBorder="1" applyAlignment="1" applyProtection="1">
      <alignment/>
      <protection/>
    </xf>
    <xf numFmtId="44" fontId="1" fillId="2" borderId="5" xfId="0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applyProtection="1">
      <alignment horizontal="right"/>
      <protection locked="0"/>
    </xf>
    <xf numFmtId="39" fontId="0" fillId="0" borderId="1" xfId="0" applyNumberFormat="1" applyFont="1" applyBorder="1" applyAlignment="1" applyProtection="1">
      <alignment/>
      <protection/>
    </xf>
    <xf numFmtId="44" fontId="0" fillId="0" borderId="3" xfId="0" applyNumberFormat="1" applyBorder="1" applyAlignment="1" applyProtection="1">
      <alignment/>
      <protection/>
    </xf>
    <xf numFmtId="10" fontId="0" fillId="0" borderId="4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9" fontId="0" fillId="0" borderId="1" xfId="17" applyFont="1" applyBorder="1" applyAlignment="1" applyProtection="1">
      <alignment/>
      <protection/>
    </xf>
    <xf numFmtId="9" fontId="0" fillId="0" borderId="2" xfId="17" applyFont="1" applyBorder="1" applyAlignment="1" applyProtection="1">
      <alignment/>
      <protection/>
    </xf>
    <xf numFmtId="9" fontId="0" fillId="0" borderId="3" xfId="17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7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9" xfId="0" applyFont="1" applyBorder="1" applyAlignment="1" applyProtection="1">
      <alignment horizontal="right"/>
      <protection/>
    </xf>
    <xf numFmtId="164" fontId="1" fillId="0" borderId="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right"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right"/>
      <protection locked="0"/>
    </xf>
    <xf numFmtId="10" fontId="0" fillId="0" borderId="10" xfId="0" applyNumberFormat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center" vertical="top"/>
      <protection/>
    </xf>
    <xf numFmtId="0" fontId="1" fillId="2" borderId="12" xfId="0" applyFont="1" applyFill="1" applyBorder="1" applyAlignment="1" applyProtection="1">
      <alignment vertical="top" wrapText="1"/>
      <protection/>
    </xf>
    <xf numFmtId="0" fontId="1" fillId="2" borderId="12" xfId="0" applyFont="1" applyFill="1" applyBorder="1" applyAlignment="1" applyProtection="1">
      <alignment/>
      <protection/>
    </xf>
    <xf numFmtId="49" fontId="1" fillId="2" borderId="12" xfId="0" applyNumberFormat="1" applyFont="1" applyFill="1" applyBorder="1" applyAlignment="1" applyProtection="1">
      <alignment horizontal="center"/>
      <protection/>
    </xf>
    <xf numFmtId="10" fontId="1" fillId="2" borderId="12" xfId="0" applyNumberFormat="1" applyFont="1" applyFill="1" applyBorder="1" applyAlignment="1" applyProtection="1">
      <alignment horizontal="center"/>
      <protection/>
    </xf>
    <xf numFmtId="44" fontId="0" fillId="0" borderId="10" xfId="0" applyNumberFormat="1" applyBorder="1" applyAlignment="1" applyProtection="1">
      <alignment vertical="top"/>
      <protection locked="0"/>
    </xf>
    <xf numFmtId="10" fontId="0" fillId="0" borderId="10" xfId="0" applyNumberFormat="1" applyBorder="1" applyAlignment="1" applyProtection="1">
      <alignment vertical="top"/>
      <protection locked="0"/>
    </xf>
    <xf numFmtId="9" fontId="0" fillId="0" borderId="10" xfId="0" applyNumberFormat="1" applyBorder="1" applyAlignment="1" applyProtection="1">
      <alignment vertical="top"/>
      <protection locked="0"/>
    </xf>
    <xf numFmtId="44" fontId="1" fillId="2" borderId="12" xfId="0" applyNumberFormat="1" applyFont="1" applyFill="1" applyBorder="1" applyAlignment="1" applyProtection="1">
      <alignment horizontal="center" vertical="top"/>
      <protection/>
    </xf>
    <xf numFmtId="10" fontId="1" fillId="2" borderId="12" xfId="0" applyNumberFormat="1" applyFont="1" applyFill="1" applyBorder="1" applyAlignment="1" applyProtection="1">
      <alignment horizontal="center" vertical="top"/>
      <protection/>
    </xf>
    <xf numFmtId="9" fontId="1" fillId="2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6" fillId="2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26" xfId="0" applyBorder="1" applyAlignment="1" applyProtection="1">
      <alignment vertical="top" wrapText="1"/>
      <protection/>
    </xf>
    <xf numFmtId="0" fontId="0" fillId="0" borderId="27" xfId="0" applyBorder="1" applyAlignment="1" applyProtection="1">
      <alignment vertical="top" wrapText="1"/>
      <protection/>
    </xf>
    <xf numFmtId="0" fontId="0" fillId="3" borderId="26" xfId="0" applyFill="1" applyBorder="1" applyAlignment="1" applyProtection="1">
      <alignment/>
      <protection/>
    </xf>
    <xf numFmtId="0" fontId="0" fillId="3" borderId="28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49" fontId="4" fillId="0" borderId="29" xfId="0" applyNumberFormat="1" applyFont="1" applyBorder="1" applyAlignment="1" applyProtection="1">
      <alignment horizontal="right"/>
      <protection locked="0"/>
    </xf>
    <xf numFmtId="49" fontId="0" fillId="0" borderId="30" xfId="0" applyNumberForma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24" xfId="0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 wrapText="1"/>
      <protection/>
    </xf>
    <xf numFmtId="0" fontId="0" fillId="3" borderId="25" xfId="0" applyFill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3" borderId="2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4" fillId="3" borderId="22" xfId="0" applyFont="1" applyFill="1" applyBorder="1" applyAlignment="1" applyProtection="1">
      <alignment wrapText="1"/>
      <protection/>
    </xf>
    <xf numFmtId="0" fontId="0" fillId="3" borderId="31" xfId="0" applyFill="1" applyBorder="1" applyAlignment="1" applyProtection="1">
      <alignment wrapText="1"/>
      <protection/>
    </xf>
    <xf numFmtId="0" fontId="0" fillId="3" borderId="23" xfId="0" applyFill="1" applyBorder="1" applyAlignment="1" applyProtection="1">
      <alignment wrapText="1"/>
      <protection/>
    </xf>
    <xf numFmtId="0" fontId="0" fillId="3" borderId="25" xfId="0" applyFill="1" applyBorder="1" applyAlignment="1" applyProtection="1">
      <alignment/>
      <protection/>
    </xf>
    <xf numFmtId="0" fontId="15" fillId="0" borderId="0" xfId="0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right" vertical="top"/>
      <protection/>
    </xf>
    <xf numFmtId="0" fontId="6" fillId="0" borderId="32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C3:J55"/>
  <sheetViews>
    <sheetView showGridLines="0" showZeros="0" tabSelected="1" workbookViewId="0" topLeftCell="A1">
      <selection activeCell="C8" sqref="C8:D8"/>
    </sheetView>
  </sheetViews>
  <sheetFormatPr defaultColWidth="9.140625" defaultRowHeight="12.75"/>
  <cols>
    <col min="1" max="1" width="9.140625" style="26" customWidth="1"/>
    <col min="2" max="2" width="2.7109375" style="26" customWidth="1"/>
    <col min="3" max="3" width="12.7109375" style="26" customWidth="1"/>
    <col min="4" max="4" width="21.7109375" style="26" customWidth="1"/>
    <col min="5" max="5" width="20.7109375" style="26" customWidth="1"/>
    <col min="6" max="6" width="4.8515625" style="26" customWidth="1"/>
    <col min="7" max="7" width="12.28125" style="26" customWidth="1"/>
    <col min="8" max="8" width="5.140625" style="26" customWidth="1"/>
    <col min="9" max="9" width="13.57421875" style="26" customWidth="1"/>
    <col min="10" max="10" width="4.7109375" style="26" customWidth="1"/>
    <col min="11" max="11" width="2.7109375" style="26" customWidth="1"/>
    <col min="12" max="16384" width="9.140625" style="26" customWidth="1"/>
  </cols>
  <sheetData>
    <row r="3" spans="3:10" s="18" customFormat="1" ht="18.75" thickBot="1">
      <c r="C3" s="81" t="s">
        <v>262</v>
      </c>
      <c r="D3" s="81"/>
      <c r="E3" s="17"/>
      <c r="G3" s="114" t="s">
        <v>269</v>
      </c>
      <c r="H3" s="115"/>
      <c r="I3" s="115"/>
      <c r="J3" s="115"/>
    </row>
    <row r="4" spans="3:10" s="18" customFormat="1" ht="12.75" customHeight="1" thickBot="1">
      <c r="C4" s="8" t="s">
        <v>11</v>
      </c>
      <c r="D4" s="8"/>
      <c r="E4" s="19"/>
      <c r="G4" s="20" t="s">
        <v>258</v>
      </c>
      <c r="H4" s="20"/>
      <c r="I4" s="94"/>
      <c r="J4" s="95"/>
    </row>
    <row r="5" spans="3:5" s="21" customFormat="1" ht="12.75" customHeight="1" thickBot="1">
      <c r="C5" s="8" t="s">
        <v>12</v>
      </c>
      <c r="D5" s="8"/>
      <c r="E5" s="19"/>
    </row>
    <row r="6" spans="3:10" s="21" customFormat="1" ht="12.75" customHeight="1" thickBot="1">
      <c r="C6" s="82" t="s">
        <v>10</v>
      </c>
      <c r="D6" s="82"/>
      <c r="E6" s="22"/>
      <c r="G6" s="20" t="s">
        <v>259</v>
      </c>
      <c r="H6" s="20"/>
      <c r="I6" s="96"/>
      <c r="J6" s="95"/>
    </row>
    <row r="7" spans="3:4" s="21" customFormat="1" ht="12.75">
      <c r="C7" s="1"/>
      <c r="D7" s="1"/>
    </row>
    <row r="8" spans="3:10" s="21" customFormat="1" ht="13.5" thickBot="1">
      <c r="C8" s="83" t="s">
        <v>268</v>
      </c>
      <c r="D8" s="83"/>
      <c r="E8" s="23"/>
      <c r="G8" s="24"/>
      <c r="H8" s="24"/>
      <c r="I8" s="24"/>
      <c r="J8" s="24"/>
    </row>
    <row r="9" spans="3:10" ht="13.5" thickBot="1">
      <c r="C9" s="25"/>
      <c r="D9" s="25"/>
      <c r="E9" s="25"/>
      <c r="G9" s="27" t="s">
        <v>257</v>
      </c>
      <c r="H9" s="27"/>
      <c r="I9" s="97" t="s">
        <v>16</v>
      </c>
      <c r="J9" s="98"/>
    </row>
    <row r="10" spans="3:10" ht="12.75">
      <c r="C10" s="25"/>
      <c r="D10" s="25"/>
      <c r="E10" s="25"/>
      <c r="G10" s="27"/>
      <c r="H10" s="27"/>
      <c r="I10" s="28"/>
      <c r="J10" s="29"/>
    </row>
    <row r="11" spans="3:10" ht="13.5" thickBot="1">
      <c r="C11" s="30" t="s">
        <v>260</v>
      </c>
      <c r="D11" s="31"/>
      <c r="E11" s="31"/>
      <c r="F11" s="99" t="s">
        <v>263</v>
      </c>
      <c r="G11" s="100"/>
      <c r="H11" s="100"/>
      <c r="I11" s="100"/>
      <c r="J11" s="100"/>
    </row>
    <row r="12" spans="3:10" ht="15" customHeight="1">
      <c r="C12" s="85" t="str">
        <f>IF(ISBLANK(I9)," ",VLOOKUP(I9,Clienti,MATCH("Modalità pagamento concordata",Clienti!1:1,0),FALSE))</f>
        <v>Rimessa diretta 30gg f.m.</v>
      </c>
      <c r="D12" s="86"/>
      <c r="F12" s="110" t="str">
        <f>IF(ISBLANK(I9)," ",VLOOKUP(I9,Clienti,MATCH("Denominazione/Ragione Sociale",Clienti!1:1,0),FALSE))</f>
        <v>Cliente n. 1</v>
      </c>
      <c r="G12" s="111"/>
      <c r="H12" s="111"/>
      <c r="I12" s="111"/>
      <c r="J12" s="112"/>
    </row>
    <row r="13" spans="3:10" ht="15" customHeight="1">
      <c r="C13" s="87"/>
      <c r="D13" s="88"/>
      <c r="F13" s="101"/>
      <c r="G13" s="102"/>
      <c r="H13" s="102"/>
      <c r="I13" s="102"/>
      <c r="J13" s="103"/>
    </row>
    <row r="14" spans="3:10" ht="12.75">
      <c r="C14" s="87"/>
      <c r="D14" s="88"/>
      <c r="F14" s="107" t="str">
        <f>IF(ISBLANK(I9)," ",VLOOKUP(I9,Clienti,MATCH("Indirizzo",Clienti!1:1,0),FALSE))</f>
        <v>Indirizzo Cliente n. 1</v>
      </c>
      <c r="G14" s="108"/>
      <c r="H14" s="108"/>
      <c r="I14" s="108"/>
      <c r="J14" s="113"/>
    </row>
    <row r="15" spans="3:10" ht="12.75" customHeight="1">
      <c r="C15" s="87"/>
      <c r="D15" s="88"/>
      <c r="F15" s="101" t="str">
        <f>IF(ISBLANK(I9)," ",VLOOKUP(I9,Clienti,MATCH("CAP",Clienti!1:1,0),FALSE))&amp;" "&amp;IF(ISBLANK(I9)," ",VLOOKUP(I9,Clienti,MATCH("Città",Clienti!1:1,0),FALSE))&amp;" ("&amp;IF(ISBLANK(I9)," ",VLOOKUP(I9,Clienti,MATCH("Provincia",Clienti!1:1,0),FALSE))&amp;")"</f>
        <v>00001 Città Cliente n. 1 (Prov1)</v>
      </c>
      <c r="G15" s="102"/>
      <c r="H15" s="102"/>
      <c r="I15" s="102"/>
      <c r="J15" s="103"/>
    </row>
    <row r="16" spans="3:10" ht="12.75" customHeight="1">
      <c r="C16" s="87"/>
      <c r="D16" s="88"/>
      <c r="F16" s="104"/>
      <c r="G16" s="105"/>
      <c r="H16" s="105"/>
      <c r="I16" s="105"/>
      <c r="J16" s="106"/>
    </row>
    <row r="17" spans="3:10" ht="12.75" customHeight="1">
      <c r="C17" s="87"/>
      <c r="D17" s="88"/>
      <c r="F17" s="107"/>
      <c r="G17" s="108"/>
      <c r="H17" s="108"/>
      <c r="I17" s="108"/>
      <c r="J17" s="113"/>
    </row>
    <row r="18" spans="3:10" ht="12.75" customHeight="1">
      <c r="C18" s="87"/>
      <c r="D18" s="88"/>
      <c r="F18" s="107" t="s">
        <v>264</v>
      </c>
      <c r="G18" s="100"/>
      <c r="H18" s="108" t="str">
        <f>IF(ISBLANK(I9)," ",VLOOKUP(I9,Clienti,MATCH("PIVA",Clienti!1:1,0),FALSE))</f>
        <v>01234567891</v>
      </c>
      <c r="I18" s="100"/>
      <c r="J18" s="109"/>
    </row>
    <row r="19" spans="3:10" ht="12.75" customHeight="1" thickBot="1">
      <c r="C19" s="89"/>
      <c r="D19" s="90"/>
      <c r="F19" s="91"/>
      <c r="G19" s="92"/>
      <c r="H19" s="92"/>
      <c r="I19" s="92"/>
      <c r="J19" s="93"/>
    </row>
    <row r="20" ht="13.5" customHeight="1"/>
    <row r="21" spans="3:10" ht="15" customHeight="1">
      <c r="C21" s="32" t="s">
        <v>0</v>
      </c>
      <c r="D21" s="84" t="s">
        <v>1</v>
      </c>
      <c r="E21" s="52"/>
      <c r="F21" s="32" t="s">
        <v>5</v>
      </c>
      <c r="G21" s="32" t="s">
        <v>9</v>
      </c>
      <c r="H21" s="32" t="s">
        <v>2</v>
      </c>
      <c r="I21" s="32" t="s">
        <v>3</v>
      </c>
      <c r="J21" s="32" t="s">
        <v>8</v>
      </c>
    </row>
    <row r="22" spans="3:10" ht="15" customHeight="1">
      <c r="C22" s="11" t="s">
        <v>16</v>
      </c>
      <c r="D22" s="75" t="str">
        <f>IF(ISBLANK(C22)," ",VLOOKUP(C22,Prodotti,MATCH("Descrizione",Prodotti!$1:$1,0),FALSE))</f>
        <v>Descrizione prodotto n. 1</v>
      </c>
      <c r="E22" s="76"/>
      <c r="F22" s="3">
        <v>2</v>
      </c>
      <c r="G22" s="14">
        <f>IF(ISBLANK(C22)," ",VLOOKUP(C22,Prodotti,MATCH("Prezzo unitario",Prodotti!$1:$1,0),FALSE))</f>
        <v>1000</v>
      </c>
      <c r="H22" s="33">
        <f>IF(ISBLANK(C22)," ",VLOOKUP(C22,Prodotti,MATCH("Sconto%",Prodotti!$1:$1,0),FALSE))</f>
        <v>0.052</v>
      </c>
      <c r="I22" s="14">
        <f>IF(ISBLANK(F22)," ",(G22*F22)-(G22*F22)*H22)</f>
        <v>1896</v>
      </c>
      <c r="J22" s="33">
        <f>IF(ISBLANK(C22)," ",VLOOKUP(C22,Prodotti,MATCH("IVA",Prodotti!$1:$1,0),FALSE))</f>
        <v>0.2</v>
      </c>
    </row>
    <row r="23" spans="3:10" ht="15" customHeight="1">
      <c r="C23" s="12" t="s">
        <v>16</v>
      </c>
      <c r="D23" s="77" t="str">
        <f>IF(ISBLANK(C23)," ",VLOOKUP(C23,Prodotti,MATCH("Descrizione",Prodotti!$1:$1,0),FALSE))</f>
        <v>Descrizione prodotto n. 1</v>
      </c>
      <c r="E23" s="78"/>
      <c r="F23" s="4">
        <v>2</v>
      </c>
      <c r="G23" s="6">
        <f>IF(ISBLANK(C23)," ",VLOOKUP(C23,Prodotti,MATCH("Prezzo unitario",Prodotti!$1:$1,0),FALSE))</f>
        <v>1000</v>
      </c>
      <c r="H23" s="34">
        <f>IF(ISBLANK(C23)," ",VLOOKUP(C23,Prodotti,MATCH("Sconto%",Prodotti!$1:$1,0),FALSE))</f>
        <v>0.052</v>
      </c>
      <c r="I23" s="6">
        <f aca="true" t="shared" si="0" ref="I23:I45">IF(ISBLANK(F23)," ",(G23*F23)-(G23*F23)*H23)</f>
        <v>1896</v>
      </c>
      <c r="J23" s="34">
        <f>IF(ISBLANK(C23)," ",VLOOKUP(C23,Prodotti,MATCH("IVA",Prodotti!$1:$1,0),FALSE))</f>
        <v>0.2</v>
      </c>
    </row>
    <row r="24" spans="3:10" ht="15" customHeight="1">
      <c r="C24" s="12" t="s">
        <v>18</v>
      </c>
      <c r="D24" s="77" t="str">
        <f>IF(ISBLANK(C24)," ",VLOOKUP(C24,Prodotti,MATCH("Descrizione",Prodotti!$1:$1,0),FALSE))</f>
        <v>Descrizione prodotto n. 2</v>
      </c>
      <c r="E24" s="78"/>
      <c r="F24" s="4">
        <v>3</v>
      </c>
      <c r="G24" s="6">
        <f>IF(ISBLANK(C24)," ",VLOOKUP(C24,Prodotti,MATCH("Prezzo unitario",Prodotti!$1:$1,0),FALSE))</f>
        <v>1000</v>
      </c>
      <c r="H24" s="34">
        <f>IF(ISBLANK(C24)," ",VLOOKUP(C24,Prodotti,MATCH("Sconto%",Prodotti!$1:$1,0),FALSE))</f>
        <v>0</v>
      </c>
      <c r="I24" s="6">
        <f t="shared" si="0"/>
        <v>3000</v>
      </c>
      <c r="J24" s="34">
        <f>IF(ISBLANK(C24)," ",VLOOKUP(C24,Prodotti,MATCH("IVA",Prodotti!$1:$1,0),FALSE))</f>
        <v>0.2</v>
      </c>
    </row>
    <row r="25" spans="3:10" ht="15" customHeight="1">
      <c r="C25" s="12" t="s">
        <v>34</v>
      </c>
      <c r="D25" s="77" t="str">
        <f>IF(ISBLANK(C25)," ",VLOOKUP(C25,Prodotti,MATCH("Descrizione",Prodotti!$1:$1,0),FALSE))</f>
        <v>Descrizione prodotto n. 18</v>
      </c>
      <c r="E25" s="78"/>
      <c r="F25" s="4">
        <v>1</v>
      </c>
      <c r="G25" s="6">
        <f>IF(ISBLANK(C25)," ",VLOOKUP(C25,Prodotti,MATCH("Prezzo unitario",Prodotti!$1:$1,0),FALSE))</f>
        <v>1000</v>
      </c>
      <c r="H25" s="34">
        <f>IF(ISBLANK(C25)," ",VLOOKUP(C25,Prodotti,MATCH("Sconto%",Prodotti!$1:$1,0),FALSE))</f>
        <v>0</v>
      </c>
      <c r="I25" s="6">
        <f t="shared" si="0"/>
        <v>1000</v>
      </c>
      <c r="J25" s="34">
        <f>IF(ISBLANK(C25)," ",VLOOKUP(C25,Prodotti,MATCH("IVA",Prodotti!$1:$1,0),FALSE))</f>
        <v>0.2</v>
      </c>
    </row>
    <row r="26" spans="3:10" ht="15" customHeight="1">
      <c r="C26" s="12"/>
      <c r="D26" s="77" t="str">
        <f>IF(ISBLANK(C26)," ",VLOOKUP(C26,Prodotti,MATCH("Descrizione",Prodotti!$1:$1,0),FALSE))</f>
        <v> </v>
      </c>
      <c r="E26" s="78"/>
      <c r="F26" s="4"/>
      <c r="G26" s="6" t="str">
        <f>IF(ISBLANK(C26)," ",VLOOKUP(C26,Prodotti,MATCH("Prezzo unitario",Prodotti!$1:$1,0),FALSE))</f>
        <v> </v>
      </c>
      <c r="H26" s="34" t="str">
        <f>IF(ISBLANK(C26)," ",VLOOKUP(C26,Prodotti,MATCH("Sconto%",Prodotti!$1:$1,0),FALSE))</f>
        <v> </v>
      </c>
      <c r="I26" s="6" t="str">
        <f t="shared" si="0"/>
        <v> </v>
      </c>
      <c r="J26" s="34" t="str">
        <f>IF(ISBLANK(C26)," ",VLOOKUP(C26,Prodotti,MATCH("IVA",Prodotti!$1:$1,0),FALSE))</f>
        <v> </v>
      </c>
    </row>
    <row r="27" spans="3:10" ht="15" customHeight="1">
      <c r="C27" s="12"/>
      <c r="D27" s="77" t="str">
        <f>IF(ISBLANK(C27)," ",VLOOKUP(C27,Prodotti,MATCH("Descrizione",Prodotti!$1:$1,0),FALSE))</f>
        <v> </v>
      </c>
      <c r="E27" s="78"/>
      <c r="F27" s="4"/>
      <c r="G27" s="6" t="str">
        <f>IF(ISBLANK(C27)," ",VLOOKUP(C27,Prodotti,MATCH("Prezzo unitario",Prodotti!$1:$1,0),FALSE))</f>
        <v> </v>
      </c>
      <c r="H27" s="34" t="str">
        <f>IF(ISBLANK(C27)," ",VLOOKUP(C27,Prodotti,MATCH("Sconto%",Prodotti!$1:$1,0),FALSE))</f>
        <v> </v>
      </c>
      <c r="I27" s="6" t="str">
        <f t="shared" si="0"/>
        <v> </v>
      </c>
      <c r="J27" s="34" t="str">
        <f>IF(ISBLANK(C27)," ",VLOOKUP(C27,Prodotti,MATCH("IVA",Prodotti!$1:$1,0),FALSE))</f>
        <v> </v>
      </c>
    </row>
    <row r="28" spans="3:10" ht="15" customHeight="1">
      <c r="C28" s="12"/>
      <c r="D28" s="77" t="str">
        <f>IF(ISBLANK(C28)," ",VLOOKUP(C28,Prodotti,MATCH("Descrizione",Prodotti!$1:$1,0),FALSE))</f>
        <v> </v>
      </c>
      <c r="E28" s="78"/>
      <c r="F28" s="4"/>
      <c r="G28" s="6" t="str">
        <f>IF(ISBLANK(C28)," ",VLOOKUP(C28,Prodotti,MATCH("Prezzo unitario",Prodotti!$1:$1,0),FALSE))</f>
        <v> </v>
      </c>
      <c r="H28" s="34" t="str">
        <f>IF(ISBLANK(C28)," ",VLOOKUP(C28,Prodotti,MATCH("Sconto%",Prodotti!$1:$1,0),FALSE))</f>
        <v> </v>
      </c>
      <c r="I28" s="6" t="str">
        <f>IF(ISBLANK(F28)," ",(G28*F28)-(G28*F28)*H28)</f>
        <v> </v>
      </c>
      <c r="J28" s="34" t="str">
        <f>IF(ISBLANK(C28)," ",VLOOKUP(C28,Prodotti,MATCH("IVA",Prodotti!$1:$1,0),FALSE))</f>
        <v> </v>
      </c>
    </row>
    <row r="29" spans="3:10" ht="15" customHeight="1">
      <c r="C29" s="12"/>
      <c r="D29" s="77" t="str">
        <f>IF(ISBLANK(C29)," ",VLOOKUP(C29,Prodotti,MATCH("Descrizione",Prodotti!$1:$1,0),FALSE))</f>
        <v> </v>
      </c>
      <c r="E29" s="78"/>
      <c r="F29" s="4"/>
      <c r="G29" s="6" t="str">
        <f>IF(ISBLANK(C29)," ",VLOOKUP(C29,Prodotti,MATCH("Prezzo unitario",Prodotti!$1:$1,0),FALSE))</f>
        <v> </v>
      </c>
      <c r="H29" s="34" t="str">
        <f>IF(ISBLANK(C29)," ",VLOOKUP(C29,Prodotti,MATCH("Sconto%",Prodotti!$1:$1,0),FALSE))</f>
        <v> </v>
      </c>
      <c r="I29" s="6" t="str">
        <f>IF(ISBLANK(F29)," ",(G29*F29)-(G29*F29)*H29)</f>
        <v> </v>
      </c>
      <c r="J29" s="34" t="str">
        <f>IF(ISBLANK(C29)," ",VLOOKUP(C29,Prodotti,MATCH("IVA",Prodotti!$1:$1,0),FALSE))</f>
        <v> </v>
      </c>
    </row>
    <row r="30" spans="3:10" ht="15" customHeight="1">
      <c r="C30" s="12"/>
      <c r="D30" s="77" t="str">
        <f>IF(ISBLANK(C30)," ",VLOOKUP(C30,Prodotti,MATCH("Descrizione",Prodotti!$1:$1,0),FALSE))</f>
        <v> </v>
      </c>
      <c r="E30" s="78"/>
      <c r="F30" s="4"/>
      <c r="G30" s="6" t="str">
        <f>IF(ISBLANK(C30)," ",VLOOKUP(C30,Prodotti,MATCH("Prezzo unitario",Prodotti!$1:$1,0),FALSE))</f>
        <v> </v>
      </c>
      <c r="H30" s="34" t="str">
        <f>IF(ISBLANK(C30)," ",VLOOKUP(C30,Prodotti,MATCH("Sconto%",Prodotti!$1:$1,0),FALSE))</f>
        <v> </v>
      </c>
      <c r="I30" s="6" t="str">
        <f>IF(ISBLANK(F30)," ",(G30*F30)-(G30*F30)*H30)</f>
        <v> </v>
      </c>
      <c r="J30" s="34" t="str">
        <f>IF(ISBLANK(C30)," ",VLOOKUP(C30,Prodotti,MATCH("IVA",Prodotti!$1:$1,0),FALSE))</f>
        <v> </v>
      </c>
    </row>
    <row r="31" spans="3:10" ht="15" customHeight="1">
      <c r="C31" s="12"/>
      <c r="D31" s="77" t="str">
        <f>IF(ISBLANK(C31)," ",VLOOKUP(C31,Prodotti,MATCH("Descrizione",Prodotti!$1:$1,0),FALSE))</f>
        <v> </v>
      </c>
      <c r="E31" s="78"/>
      <c r="F31" s="4"/>
      <c r="G31" s="6" t="str">
        <f>IF(ISBLANK(C31)," ",VLOOKUP(C31,Prodotti,MATCH("Prezzo unitario",Prodotti!$1:$1,0),FALSE))</f>
        <v> </v>
      </c>
      <c r="H31" s="34" t="str">
        <f>IF(ISBLANK(C31)," ",VLOOKUP(C31,Prodotti,MATCH("Sconto%",Prodotti!$1:$1,0),FALSE))</f>
        <v> </v>
      </c>
      <c r="I31" s="6" t="str">
        <f>IF(ISBLANK(F31)," ",(G31*F31)-(G31*F31)*H31)</f>
        <v> </v>
      </c>
      <c r="J31" s="34" t="str">
        <f>IF(ISBLANK(C31)," ",VLOOKUP(C31,Prodotti,MATCH("IVA",Prodotti!$1:$1,0),FALSE))</f>
        <v> </v>
      </c>
    </row>
    <row r="32" spans="3:10" ht="15" customHeight="1">
      <c r="C32" s="12"/>
      <c r="D32" s="77" t="str">
        <f>IF(ISBLANK(C32)," ",VLOOKUP(C32,Prodotti,MATCH("Descrizione",Prodotti!$1:$1,0),FALSE))</f>
        <v> </v>
      </c>
      <c r="E32" s="78"/>
      <c r="F32" s="4"/>
      <c r="G32" s="6" t="str">
        <f>IF(ISBLANK(C32)," ",VLOOKUP(C32,Prodotti,MATCH("Prezzo unitario",Prodotti!$1:$1,0),FALSE))</f>
        <v> </v>
      </c>
      <c r="H32" s="34" t="str">
        <f>IF(ISBLANK(C32)," ",VLOOKUP(C32,Prodotti,MATCH("Sconto%",Prodotti!$1:$1,0),FALSE))</f>
        <v> </v>
      </c>
      <c r="I32" s="6" t="str">
        <f t="shared" si="0"/>
        <v> </v>
      </c>
      <c r="J32" s="34" t="str">
        <f>IF(ISBLANK(C32)," ",VLOOKUP(C32,Prodotti,MATCH("IVA",Prodotti!$1:$1,0),FALSE))</f>
        <v> </v>
      </c>
    </row>
    <row r="33" spans="3:10" ht="15" customHeight="1">
      <c r="C33" s="12"/>
      <c r="D33" s="77" t="str">
        <f>IF(ISBLANK(C33)," ",VLOOKUP(C33,Prodotti,MATCH("Descrizione",Prodotti!$1:$1,0),FALSE))</f>
        <v> </v>
      </c>
      <c r="E33" s="78"/>
      <c r="F33" s="4"/>
      <c r="G33" s="6" t="str">
        <f>IF(ISBLANK(C33)," ",VLOOKUP(C33,Prodotti,MATCH("Prezzo unitario",Prodotti!$1:$1,0),FALSE))</f>
        <v> </v>
      </c>
      <c r="H33" s="34" t="str">
        <f>IF(ISBLANK(C33)," ",VLOOKUP(C33,Prodotti,MATCH("Sconto%",Prodotti!$1:$1,0),FALSE))</f>
        <v> </v>
      </c>
      <c r="I33" s="6" t="str">
        <f t="shared" si="0"/>
        <v> </v>
      </c>
      <c r="J33" s="34" t="str">
        <f>IF(ISBLANK(C33)," ",VLOOKUP(C33,Prodotti,MATCH("IVA",Prodotti!$1:$1,0),FALSE))</f>
        <v> </v>
      </c>
    </row>
    <row r="34" spans="3:10" ht="15" customHeight="1">
      <c r="C34" s="12"/>
      <c r="D34" s="77" t="str">
        <f>IF(ISBLANK(C34)," ",VLOOKUP(C34,Prodotti,MATCH("Descrizione",Prodotti!$1:$1,0),FALSE))</f>
        <v> </v>
      </c>
      <c r="E34" s="78"/>
      <c r="F34" s="4"/>
      <c r="G34" s="6" t="str">
        <f>IF(ISBLANK(C34)," ",VLOOKUP(C34,Prodotti,MATCH("Prezzo unitario",Prodotti!$1:$1,0),FALSE))</f>
        <v> </v>
      </c>
      <c r="H34" s="34" t="str">
        <f>IF(ISBLANK(C34)," ",VLOOKUP(C34,Prodotti,MATCH("Sconto%",Prodotti!$1:$1,0),FALSE))</f>
        <v> </v>
      </c>
      <c r="I34" s="6" t="str">
        <f t="shared" si="0"/>
        <v> </v>
      </c>
      <c r="J34" s="34" t="str">
        <f>IF(ISBLANK(C34)," ",VLOOKUP(C34,Prodotti,MATCH("IVA",Prodotti!$1:$1,0),FALSE))</f>
        <v> </v>
      </c>
    </row>
    <row r="35" spans="3:10" ht="15" customHeight="1">
      <c r="C35" s="12"/>
      <c r="D35" s="77" t="str">
        <f>IF(ISBLANK(C35)," ",VLOOKUP(C35,Prodotti,MATCH("Descrizione",Prodotti!$1:$1,0),FALSE))</f>
        <v> </v>
      </c>
      <c r="E35" s="78"/>
      <c r="F35" s="4"/>
      <c r="G35" s="6" t="str">
        <f>IF(ISBLANK(C35)," ",VLOOKUP(C35,Prodotti,MATCH("Prezzo unitario",Prodotti!$1:$1,0),FALSE))</f>
        <v> </v>
      </c>
      <c r="H35" s="34" t="str">
        <f>IF(ISBLANK(C35)," ",VLOOKUP(C35,Prodotti,MATCH("Sconto%",Prodotti!$1:$1,0),FALSE))</f>
        <v> </v>
      </c>
      <c r="I35" s="6" t="str">
        <f>IF(ISBLANK(F35)," ",(G35*F35)-(G35*F35)*H35)</f>
        <v> </v>
      </c>
      <c r="J35" s="34" t="str">
        <f>IF(ISBLANK(C35)," ",VLOOKUP(C35,Prodotti,MATCH("IVA",Prodotti!$1:$1,0),FALSE))</f>
        <v> </v>
      </c>
    </row>
    <row r="36" spans="3:10" ht="15" customHeight="1">
      <c r="C36" s="12"/>
      <c r="D36" s="77" t="str">
        <f>IF(ISBLANK(C36)," ",VLOOKUP(C36,Prodotti,MATCH("Descrizione",Prodotti!$1:$1,0),FALSE))</f>
        <v> </v>
      </c>
      <c r="E36" s="78"/>
      <c r="F36" s="4"/>
      <c r="G36" s="6" t="str">
        <f>IF(ISBLANK(C36)," ",VLOOKUP(C36,Prodotti,MATCH("Prezzo unitario",Prodotti!$1:$1,0),FALSE))</f>
        <v> </v>
      </c>
      <c r="H36" s="34" t="str">
        <f>IF(ISBLANK(C36)," ",VLOOKUP(C36,Prodotti,MATCH("Sconto%",Prodotti!$1:$1,0),FALSE))</f>
        <v> </v>
      </c>
      <c r="I36" s="6" t="str">
        <f>IF(ISBLANK(F36)," ",(G36*F36)-(G36*F36)*H36)</f>
        <v> </v>
      </c>
      <c r="J36" s="34" t="str">
        <f>IF(ISBLANK(C36)," ",VLOOKUP(C36,Prodotti,MATCH("IVA",Prodotti!$1:$1,0),FALSE))</f>
        <v> </v>
      </c>
    </row>
    <row r="37" spans="3:10" ht="15" customHeight="1">
      <c r="C37" s="12"/>
      <c r="D37" s="77" t="str">
        <f>IF(ISBLANK(C37)," ",VLOOKUP(C37,Prodotti,MATCH("Descrizione",Prodotti!$1:$1,0),FALSE))</f>
        <v> </v>
      </c>
      <c r="E37" s="78"/>
      <c r="F37" s="4"/>
      <c r="G37" s="6" t="str">
        <f>IF(ISBLANK(C37)," ",VLOOKUP(C37,Prodotti,MATCH("Prezzo unitario",Prodotti!$1:$1,0),FALSE))</f>
        <v> </v>
      </c>
      <c r="H37" s="34" t="str">
        <f>IF(ISBLANK(C37)," ",VLOOKUP(C37,Prodotti,MATCH("Sconto%",Prodotti!$1:$1,0),FALSE))</f>
        <v> </v>
      </c>
      <c r="I37" s="6" t="str">
        <f t="shared" si="0"/>
        <v> </v>
      </c>
      <c r="J37" s="34" t="str">
        <f>IF(ISBLANK(C37)," ",VLOOKUP(C37,Prodotti,MATCH("IVA",Prodotti!$1:$1,0),FALSE))</f>
        <v> </v>
      </c>
    </row>
    <row r="38" spans="3:10" ht="15" customHeight="1">
      <c r="C38" s="12"/>
      <c r="D38" s="77" t="str">
        <f>IF(ISBLANK(C38)," ",VLOOKUP(C38,Prodotti,MATCH("Descrizione",Prodotti!$1:$1,0),FALSE))</f>
        <v> </v>
      </c>
      <c r="E38" s="78"/>
      <c r="F38" s="4"/>
      <c r="G38" s="6" t="str">
        <f>IF(ISBLANK(C38)," ",VLOOKUP(C38,Prodotti,MATCH("Prezzo unitario",Prodotti!$1:$1,0),FALSE))</f>
        <v> </v>
      </c>
      <c r="H38" s="34" t="str">
        <f>IF(ISBLANK(C38)," ",VLOOKUP(C38,Prodotti,MATCH("Sconto%",Prodotti!$1:$1,0),FALSE))</f>
        <v> </v>
      </c>
      <c r="I38" s="6" t="str">
        <f t="shared" si="0"/>
        <v> </v>
      </c>
      <c r="J38" s="34" t="str">
        <f>IF(ISBLANK(C38)," ",VLOOKUP(C38,Prodotti,MATCH("IVA",Prodotti!$1:$1,0),FALSE))</f>
        <v> </v>
      </c>
    </row>
    <row r="39" spans="3:10" ht="15" customHeight="1">
      <c r="C39" s="12"/>
      <c r="D39" s="77" t="str">
        <f>IF(ISBLANK(C39)," ",VLOOKUP(C39,Prodotti,MATCH("Descrizione",Prodotti!$1:$1,0),FALSE))</f>
        <v> </v>
      </c>
      <c r="E39" s="78"/>
      <c r="F39" s="4"/>
      <c r="G39" s="6" t="str">
        <f>IF(ISBLANK(C39)," ",VLOOKUP(C39,Prodotti,MATCH("Prezzo unitario",Prodotti!$1:$1,0),FALSE))</f>
        <v> </v>
      </c>
      <c r="H39" s="34" t="str">
        <f>IF(ISBLANK(C39)," ",VLOOKUP(C39,Prodotti,MATCH("Sconto%",Prodotti!$1:$1,0),FALSE))</f>
        <v> </v>
      </c>
      <c r="I39" s="6" t="str">
        <f t="shared" si="0"/>
        <v> </v>
      </c>
      <c r="J39" s="34" t="str">
        <f>IF(ISBLANK(C39)," ",VLOOKUP(C39,Prodotti,MATCH("IVA",Prodotti!$1:$1,0),FALSE))</f>
        <v> </v>
      </c>
    </row>
    <row r="40" spans="3:10" ht="15" customHeight="1">
      <c r="C40" s="12"/>
      <c r="D40" s="77" t="str">
        <f>IF(ISBLANK(C40)," ",VLOOKUP(C40,Prodotti,MATCH("Descrizione",Prodotti!$1:$1,0),FALSE))</f>
        <v> </v>
      </c>
      <c r="E40" s="78"/>
      <c r="F40" s="4"/>
      <c r="G40" s="6" t="str">
        <f>IF(ISBLANK(C40)," ",VLOOKUP(C40,Prodotti,MATCH("Prezzo unitario",Prodotti!$1:$1,0),FALSE))</f>
        <v> </v>
      </c>
      <c r="H40" s="34" t="str">
        <f>IF(ISBLANK(C40)," ",VLOOKUP(C40,Prodotti,MATCH("Sconto%",Prodotti!$1:$1,0),FALSE))</f>
        <v> </v>
      </c>
      <c r="I40" s="6" t="str">
        <f t="shared" si="0"/>
        <v> </v>
      </c>
      <c r="J40" s="34" t="str">
        <f>IF(ISBLANK(C40)," ",VLOOKUP(C40,Prodotti,MATCH("IVA",Prodotti!$1:$1,0),FALSE))</f>
        <v> </v>
      </c>
    </row>
    <row r="41" spans="3:10" ht="15" customHeight="1">
      <c r="C41" s="12"/>
      <c r="D41" s="77" t="str">
        <f>IF(ISBLANK(C41)," ",VLOOKUP(C41,Prodotti,MATCH("Descrizione",Prodotti!$1:$1,0),FALSE))</f>
        <v> </v>
      </c>
      <c r="E41" s="78"/>
      <c r="F41" s="4"/>
      <c r="G41" s="6" t="str">
        <f>IF(ISBLANK(C41)," ",VLOOKUP(C41,Prodotti,MATCH("Prezzo unitario",Prodotti!$1:$1,0),FALSE))</f>
        <v> </v>
      </c>
      <c r="H41" s="34" t="str">
        <f>IF(ISBLANK(C41)," ",VLOOKUP(C41,Prodotti,MATCH("Sconto%",Prodotti!$1:$1,0),FALSE))</f>
        <v> </v>
      </c>
      <c r="I41" s="6" t="str">
        <f t="shared" si="0"/>
        <v> </v>
      </c>
      <c r="J41" s="34" t="str">
        <f>IF(ISBLANK(C41)," ",VLOOKUP(C41,Prodotti,MATCH("IVA",Prodotti!$1:$1,0),FALSE))</f>
        <v> </v>
      </c>
    </row>
    <row r="42" spans="3:10" ht="15" customHeight="1">
      <c r="C42" s="12"/>
      <c r="D42" s="77" t="str">
        <f>IF(ISBLANK(C42)," ",VLOOKUP(C42,Prodotti,MATCH("Descrizione",Prodotti!$1:$1,0),FALSE))</f>
        <v> </v>
      </c>
      <c r="E42" s="78"/>
      <c r="F42" s="4"/>
      <c r="G42" s="6" t="str">
        <f>IF(ISBLANK(C42)," ",VLOOKUP(C42,Prodotti,MATCH("Prezzo unitario",Prodotti!$1:$1,0),FALSE))</f>
        <v> </v>
      </c>
      <c r="H42" s="34" t="str">
        <f>IF(ISBLANK(C42)," ",VLOOKUP(C42,Prodotti,MATCH("Sconto%",Prodotti!$1:$1,0),FALSE))</f>
        <v> </v>
      </c>
      <c r="I42" s="6" t="str">
        <f t="shared" si="0"/>
        <v> </v>
      </c>
      <c r="J42" s="34" t="str">
        <f>IF(ISBLANK(C42)," ",VLOOKUP(C42,Prodotti,MATCH("IVA",Prodotti!$1:$1,0),FALSE))</f>
        <v> </v>
      </c>
    </row>
    <row r="43" spans="3:10" ht="15" customHeight="1">
      <c r="C43" s="12"/>
      <c r="D43" s="77" t="str">
        <f>IF(ISBLANK(C43)," ",VLOOKUP(C43,Prodotti,MATCH("Descrizione",Prodotti!$1:$1,0),FALSE))</f>
        <v> </v>
      </c>
      <c r="E43" s="78"/>
      <c r="F43" s="4"/>
      <c r="G43" s="6" t="str">
        <f>IF(ISBLANK(C43)," ",VLOOKUP(C43,Prodotti,MATCH("Prezzo unitario",Prodotti!$1:$1,0),FALSE))</f>
        <v> </v>
      </c>
      <c r="H43" s="34" t="str">
        <f>IF(ISBLANK(C43)," ",VLOOKUP(C43,Prodotti,MATCH("Sconto%",Prodotti!$1:$1,0),FALSE))</f>
        <v> </v>
      </c>
      <c r="I43" s="6" t="str">
        <f t="shared" si="0"/>
        <v> </v>
      </c>
      <c r="J43" s="34" t="str">
        <f>IF(ISBLANK(C43)," ",VLOOKUP(C43,Prodotti,MATCH("IVA",Prodotti!$1:$1,0),FALSE))</f>
        <v> </v>
      </c>
    </row>
    <row r="44" spans="3:10" ht="15" customHeight="1">
      <c r="C44" s="12"/>
      <c r="D44" s="77" t="str">
        <f>IF(ISBLANK(C44)," ",VLOOKUP(C44,Prodotti,MATCH("Descrizione",Prodotti!$1:$1,0),FALSE))</f>
        <v> </v>
      </c>
      <c r="E44" s="78"/>
      <c r="F44" s="4"/>
      <c r="G44" s="6" t="str">
        <f>IF(ISBLANK(C44)," ",VLOOKUP(C44,Prodotti,MATCH("Prezzo unitario",Prodotti!$1:$1,0),FALSE))</f>
        <v> </v>
      </c>
      <c r="H44" s="34" t="str">
        <f>IF(ISBLANK(C44)," ",VLOOKUP(C44,Prodotti,MATCH("Sconto%",Prodotti!$1:$1,0),FALSE))</f>
        <v> </v>
      </c>
      <c r="I44" s="6" t="str">
        <f t="shared" si="0"/>
        <v> </v>
      </c>
      <c r="J44" s="34" t="str">
        <f>IF(ISBLANK(C44)," ",VLOOKUP(C44,Prodotti,MATCH("IVA",Prodotti!$1:$1,0),FALSE))</f>
        <v> </v>
      </c>
    </row>
    <row r="45" spans="3:10" ht="15" customHeight="1">
      <c r="C45" s="13"/>
      <c r="D45" s="79" t="str">
        <f>IF(ISBLANK(C45)," ",VLOOKUP(C45,Prodotti,MATCH("Descrizione",Prodotti!$1:$1,0),FALSE))</f>
        <v> </v>
      </c>
      <c r="E45" s="80"/>
      <c r="F45" s="5"/>
      <c r="G45" s="7" t="str">
        <f>IF(ISBLANK(C45)," ",VLOOKUP(C45,Prodotti,MATCH("Prezzo unitario",Prodotti!$1:$1,0),FALSE))</f>
        <v> </v>
      </c>
      <c r="H45" s="35" t="str">
        <f>IF(ISBLANK(C45)," ",VLOOKUP(C45,Prodotti,MATCH("Sconto%",Prodotti!$1:$1,0),FALSE))</f>
        <v> </v>
      </c>
      <c r="I45" s="7" t="str">
        <f t="shared" si="0"/>
        <v> </v>
      </c>
      <c r="J45" s="35" t="str">
        <f>IF(ISBLANK(C45)," ",VLOOKUP(C45,Prodotti,MATCH("IVA",Prodotti!$1:$1,0),FALSE))</f>
        <v> </v>
      </c>
    </row>
    <row r="46" spans="3:10" ht="19.5" customHeight="1">
      <c r="C46" s="36"/>
      <c r="F46" s="120" t="s">
        <v>270</v>
      </c>
      <c r="G46" s="121"/>
      <c r="H46" s="37"/>
      <c r="I46" s="15">
        <f>SUM(I22:I45)</f>
        <v>7792</v>
      </c>
      <c r="J46" s="38"/>
    </row>
    <row r="47" spans="3:10" ht="19.5" customHeight="1">
      <c r="C47" s="36"/>
      <c r="F47" s="118" t="s">
        <v>267</v>
      </c>
      <c r="G47" s="119"/>
      <c r="H47" s="37"/>
      <c r="I47" s="16">
        <f>IF(ISBLANK(I9)," ",VLOOKUP(I9,Clienti,MATCH("Sconto",Clienti!1:1,0),FALSE))</f>
        <v>0.02</v>
      </c>
      <c r="J47" s="38"/>
    </row>
    <row r="48" spans="3:10" ht="19.5" customHeight="1">
      <c r="C48" s="36"/>
      <c r="F48" s="39"/>
      <c r="G48" s="37" t="s">
        <v>7</v>
      </c>
      <c r="H48" s="37"/>
      <c r="I48" s="9">
        <f>I46-(I46*I47)</f>
        <v>7636.16</v>
      </c>
      <c r="J48" s="38"/>
    </row>
    <row r="49" spans="3:10" ht="19.5" customHeight="1">
      <c r="C49" s="36"/>
      <c r="F49" s="118" t="s">
        <v>6</v>
      </c>
      <c r="G49" s="119"/>
      <c r="H49" s="37"/>
      <c r="I49" s="9">
        <f>I46*J22</f>
        <v>1558.4</v>
      </c>
      <c r="J49" s="38"/>
    </row>
    <row r="50" spans="3:10" ht="19.5" customHeight="1" thickBot="1">
      <c r="C50" s="40"/>
      <c r="F50" s="116" t="s">
        <v>4</v>
      </c>
      <c r="G50" s="117"/>
      <c r="H50" s="39"/>
      <c r="I50" s="10">
        <f>I48+I49</f>
        <v>9194.56</v>
      </c>
      <c r="J50" s="41"/>
    </row>
    <row r="51" spans="3:10" ht="8.25" customHeight="1" thickTop="1">
      <c r="C51" s="42"/>
      <c r="D51" s="43"/>
      <c r="E51" s="43"/>
      <c r="F51" s="43"/>
      <c r="G51" s="44"/>
      <c r="H51" s="43"/>
      <c r="I51" s="45"/>
      <c r="J51" s="43"/>
    </row>
    <row r="52" spans="4:10" ht="12.75">
      <c r="D52" s="46"/>
      <c r="E52" s="46"/>
      <c r="F52" s="46"/>
      <c r="G52" s="46"/>
      <c r="H52" s="46"/>
      <c r="I52" s="46"/>
      <c r="J52" s="46"/>
    </row>
    <row r="53" spans="3:10" ht="12.75">
      <c r="C53" s="47" t="s">
        <v>261</v>
      </c>
      <c r="D53" s="66"/>
      <c r="E53" s="67"/>
      <c r="F53" s="67"/>
      <c r="G53" s="67"/>
      <c r="H53" s="67"/>
      <c r="I53" s="67"/>
      <c r="J53" s="68"/>
    </row>
    <row r="54" spans="3:10" ht="12" customHeight="1">
      <c r="C54" s="47"/>
      <c r="D54" s="69"/>
      <c r="E54" s="70"/>
      <c r="F54" s="70"/>
      <c r="G54" s="70"/>
      <c r="H54" s="70"/>
      <c r="I54" s="70"/>
      <c r="J54" s="71"/>
    </row>
    <row r="55" spans="4:10" ht="8.25" customHeight="1">
      <c r="D55" s="72"/>
      <c r="E55" s="73"/>
      <c r="F55" s="73"/>
      <c r="G55" s="73"/>
      <c r="H55" s="73"/>
      <c r="I55" s="73"/>
      <c r="J55" s="74"/>
    </row>
    <row r="56" ht="19.5" customHeight="1"/>
    <row r="57" ht="30" customHeight="1"/>
    <row r="58" ht="33.75" customHeight="1"/>
  </sheetData>
  <sheetProtection sheet="1" objects="1" scenarios="1"/>
  <mergeCells count="46">
    <mergeCell ref="F50:G50"/>
    <mergeCell ref="F49:G49"/>
    <mergeCell ref="F47:G47"/>
    <mergeCell ref="F46:G46"/>
    <mergeCell ref="D41:E41"/>
    <mergeCell ref="D42:E42"/>
    <mergeCell ref="D43:E43"/>
    <mergeCell ref="G3:J3"/>
    <mergeCell ref="D28:E28"/>
    <mergeCell ref="D31:E31"/>
    <mergeCell ref="D29:E29"/>
    <mergeCell ref="D30:E30"/>
    <mergeCell ref="D35:E35"/>
    <mergeCell ref="D36:E36"/>
    <mergeCell ref="D39:E39"/>
    <mergeCell ref="D40:E40"/>
    <mergeCell ref="F17:J17"/>
    <mergeCell ref="D23:E23"/>
    <mergeCell ref="D25:E25"/>
    <mergeCell ref="D26:E26"/>
    <mergeCell ref="D24:E24"/>
    <mergeCell ref="F19:J19"/>
    <mergeCell ref="I4:J4"/>
    <mergeCell ref="I6:J6"/>
    <mergeCell ref="I9:J9"/>
    <mergeCell ref="F11:J11"/>
    <mergeCell ref="F15:J16"/>
    <mergeCell ref="F18:G18"/>
    <mergeCell ref="H18:J18"/>
    <mergeCell ref="F12:J13"/>
    <mergeCell ref="F14:J14"/>
    <mergeCell ref="C3:D3"/>
    <mergeCell ref="C6:D6"/>
    <mergeCell ref="C8:D8"/>
    <mergeCell ref="D21:E21"/>
    <mergeCell ref="C12:D19"/>
    <mergeCell ref="D53:J55"/>
    <mergeCell ref="D22:E22"/>
    <mergeCell ref="D44:E44"/>
    <mergeCell ref="D37:E37"/>
    <mergeCell ref="D45:E45"/>
    <mergeCell ref="D27:E27"/>
    <mergeCell ref="D32:E32"/>
    <mergeCell ref="D33:E33"/>
    <mergeCell ref="D34:E34"/>
    <mergeCell ref="D38:E38"/>
  </mergeCells>
  <printOptions horizontalCentered="1"/>
  <pageMargins left="0.3937007874015748" right="0.3937007874015748" top="0.3937007874015748" bottom="0.36" header="0" footer="0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E41" sqref="E41"/>
    </sheetView>
  </sheetViews>
  <sheetFormatPr defaultColWidth="9.140625" defaultRowHeight="12.75"/>
  <cols>
    <col min="1" max="1" width="8.140625" style="48" customWidth="1"/>
    <col min="2" max="2" width="31.7109375" style="49" bestFit="1" customWidth="1"/>
    <col min="3" max="3" width="19.140625" style="50" bestFit="1" customWidth="1"/>
    <col min="4" max="4" width="7.7109375" style="48" customWidth="1"/>
    <col min="5" max="5" width="17.7109375" style="51" customWidth="1"/>
    <col min="6" max="6" width="9.57421875" style="51" bestFit="1" customWidth="1"/>
    <col min="7" max="7" width="13.00390625" style="53" bestFit="1" customWidth="1"/>
    <col min="8" max="10" width="12.00390625" style="53" bestFit="1" customWidth="1"/>
    <col min="11" max="11" width="34.00390625" style="51" bestFit="1" customWidth="1"/>
    <col min="12" max="12" width="8.7109375" style="54" bestFit="1" customWidth="1"/>
    <col min="13" max="16384" width="9.140625" style="2" customWidth="1"/>
  </cols>
  <sheetData>
    <row r="1" spans="1:12" s="26" customFormat="1" ht="12.75">
      <c r="A1" s="55" t="s">
        <v>13</v>
      </c>
      <c r="B1" s="56" t="s">
        <v>62</v>
      </c>
      <c r="C1" s="55" t="s">
        <v>63</v>
      </c>
      <c r="D1" s="55" t="s">
        <v>64</v>
      </c>
      <c r="E1" s="57" t="s">
        <v>65</v>
      </c>
      <c r="F1" s="57" t="s">
        <v>66</v>
      </c>
      <c r="G1" s="58" t="s">
        <v>67</v>
      </c>
      <c r="H1" s="58" t="s">
        <v>68</v>
      </c>
      <c r="I1" s="58" t="s">
        <v>69</v>
      </c>
      <c r="J1" s="58" t="s">
        <v>70</v>
      </c>
      <c r="K1" s="58" t="s">
        <v>265</v>
      </c>
      <c r="L1" s="59" t="s">
        <v>209</v>
      </c>
    </row>
    <row r="2" spans="1:12" ht="12.75">
      <c r="A2" s="48" t="s">
        <v>16</v>
      </c>
      <c r="B2" s="49" t="s">
        <v>71</v>
      </c>
      <c r="C2" s="50" t="s">
        <v>94</v>
      </c>
      <c r="D2" s="48" t="s">
        <v>117</v>
      </c>
      <c r="E2" s="51" t="s">
        <v>140</v>
      </c>
      <c r="F2" s="51" t="s">
        <v>163</v>
      </c>
      <c r="G2" s="53" t="s">
        <v>186</v>
      </c>
      <c r="H2" s="53">
        <v>1234567890</v>
      </c>
      <c r="I2" s="53" t="s">
        <v>210</v>
      </c>
      <c r="J2" s="53" t="s">
        <v>233</v>
      </c>
      <c r="K2" s="51" t="s">
        <v>266</v>
      </c>
      <c r="L2" s="54">
        <v>0.02</v>
      </c>
    </row>
    <row r="3" spans="1:10" ht="12.75">
      <c r="A3" s="48" t="s">
        <v>18</v>
      </c>
      <c r="B3" s="49" t="s">
        <v>72</v>
      </c>
      <c r="C3" s="50" t="s">
        <v>95</v>
      </c>
      <c r="D3" s="48" t="s">
        <v>118</v>
      </c>
      <c r="E3" s="51" t="s">
        <v>141</v>
      </c>
      <c r="F3" s="51" t="s">
        <v>164</v>
      </c>
      <c r="G3" s="53" t="s">
        <v>187</v>
      </c>
      <c r="H3" s="53">
        <v>1234567890</v>
      </c>
      <c r="I3" s="53" t="s">
        <v>211</v>
      </c>
      <c r="J3" s="53" t="s">
        <v>234</v>
      </c>
    </row>
    <row r="4" spans="1:10" ht="12.75">
      <c r="A4" s="48" t="s">
        <v>19</v>
      </c>
      <c r="B4" s="49" t="s">
        <v>73</v>
      </c>
      <c r="C4" s="50" t="s">
        <v>96</v>
      </c>
      <c r="D4" s="48" t="s">
        <v>119</v>
      </c>
      <c r="E4" s="51" t="s">
        <v>142</v>
      </c>
      <c r="F4" s="51" t="s">
        <v>165</v>
      </c>
      <c r="G4" s="53" t="s">
        <v>188</v>
      </c>
      <c r="H4" s="53">
        <v>1234567890</v>
      </c>
      <c r="I4" s="53" t="s">
        <v>212</v>
      </c>
      <c r="J4" s="53" t="s">
        <v>235</v>
      </c>
    </row>
    <row r="5" spans="1:10" ht="12.75">
      <c r="A5" s="48" t="s">
        <v>20</v>
      </c>
      <c r="B5" s="49" t="s">
        <v>74</v>
      </c>
      <c r="C5" s="50" t="s">
        <v>97</v>
      </c>
      <c r="D5" s="48" t="s">
        <v>120</v>
      </c>
      <c r="E5" s="51" t="s">
        <v>143</v>
      </c>
      <c r="F5" s="51" t="s">
        <v>166</v>
      </c>
      <c r="G5" s="53" t="s">
        <v>189</v>
      </c>
      <c r="H5" s="53">
        <v>1234567890</v>
      </c>
      <c r="I5" s="53" t="s">
        <v>213</v>
      </c>
      <c r="J5" s="53" t="s">
        <v>236</v>
      </c>
    </row>
    <row r="6" spans="1:10" ht="12.75">
      <c r="A6" s="48" t="s">
        <v>21</v>
      </c>
      <c r="B6" s="49" t="s">
        <v>75</v>
      </c>
      <c r="C6" s="50" t="s">
        <v>98</v>
      </c>
      <c r="D6" s="48" t="s">
        <v>121</v>
      </c>
      <c r="E6" s="51" t="s">
        <v>144</v>
      </c>
      <c r="F6" s="51" t="s">
        <v>167</v>
      </c>
      <c r="G6" s="53" t="s">
        <v>190</v>
      </c>
      <c r="H6" s="53">
        <v>1234567890</v>
      </c>
      <c r="I6" s="53" t="s">
        <v>214</v>
      </c>
      <c r="J6" s="53" t="s">
        <v>237</v>
      </c>
    </row>
    <row r="7" spans="1:10" ht="12.75">
      <c r="A7" s="48" t="s">
        <v>22</v>
      </c>
      <c r="B7" s="49" t="s">
        <v>76</v>
      </c>
      <c r="C7" s="50" t="s">
        <v>99</v>
      </c>
      <c r="D7" s="48" t="s">
        <v>122</v>
      </c>
      <c r="E7" s="51" t="s">
        <v>145</v>
      </c>
      <c r="F7" s="51" t="s">
        <v>168</v>
      </c>
      <c r="G7" s="53" t="s">
        <v>191</v>
      </c>
      <c r="H7" s="53">
        <v>1234567890</v>
      </c>
      <c r="I7" s="53" t="s">
        <v>215</v>
      </c>
      <c r="J7" s="53" t="s">
        <v>238</v>
      </c>
    </row>
    <row r="8" spans="1:10" ht="12.75">
      <c r="A8" s="48" t="s">
        <v>23</v>
      </c>
      <c r="B8" s="49" t="s">
        <v>77</v>
      </c>
      <c r="C8" s="50" t="s">
        <v>100</v>
      </c>
      <c r="D8" s="48" t="s">
        <v>123</v>
      </c>
      <c r="E8" s="51" t="s">
        <v>146</v>
      </c>
      <c r="F8" s="51" t="s">
        <v>169</v>
      </c>
      <c r="G8" s="53" t="s">
        <v>192</v>
      </c>
      <c r="H8" s="53">
        <v>1234567890</v>
      </c>
      <c r="I8" s="53" t="s">
        <v>216</v>
      </c>
      <c r="J8" s="53" t="s">
        <v>239</v>
      </c>
    </row>
    <row r="9" spans="1:10" ht="12.75">
      <c r="A9" s="48" t="s">
        <v>24</v>
      </c>
      <c r="B9" s="49" t="s">
        <v>78</v>
      </c>
      <c r="C9" s="50" t="s">
        <v>101</v>
      </c>
      <c r="D9" s="48" t="s">
        <v>124</v>
      </c>
      <c r="E9" s="51" t="s">
        <v>147</v>
      </c>
      <c r="F9" s="51" t="s">
        <v>170</v>
      </c>
      <c r="G9" s="53" t="s">
        <v>193</v>
      </c>
      <c r="H9" s="53">
        <v>1234567890</v>
      </c>
      <c r="I9" s="53" t="s">
        <v>217</v>
      </c>
      <c r="J9" s="53" t="s">
        <v>240</v>
      </c>
    </row>
    <row r="10" spans="1:10" ht="12.75">
      <c r="A10" s="48" t="s">
        <v>25</v>
      </c>
      <c r="B10" s="49" t="s">
        <v>79</v>
      </c>
      <c r="C10" s="50" t="s">
        <v>102</v>
      </c>
      <c r="D10" s="48" t="s">
        <v>125</v>
      </c>
      <c r="E10" s="51" t="s">
        <v>148</v>
      </c>
      <c r="F10" s="51" t="s">
        <v>171</v>
      </c>
      <c r="G10" s="53" t="s">
        <v>194</v>
      </c>
      <c r="H10" s="53">
        <v>1234567890</v>
      </c>
      <c r="I10" s="53" t="s">
        <v>218</v>
      </c>
      <c r="J10" s="53" t="s">
        <v>241</v>
      </c>
    </row>
    <row r="11" spans="1:10" ht="12.75">
      <c r="A11" s="48" t="s">
        <v>26</v>
      </c>
      <c r="B11" s="49" t="s">
        <v>80</v>
      </c>
      <c r="C11" s="50" t="s">
        <v>103</v>
      </c>
      <c r="D11" s="48" t="s">
        <v>126</v>
      </c>
      <c r="E11" s="51" t="s">
        <v>149</v>
      </c>
      <c r="F11" s="51" t="s">
        <v>172</v>
      </c>
      <c r="G11" s="53" t="s">
        <v>195</v>
      </c>
      <c r="H11" s="53">
        <v>1234567890</v>
      </c>
      <c r="I11" s="53" t="s">
        <v>219</v>
      </c>
      <c r="J11" s="53" t="s">
        <v>242</v>
      </c>
    </row>
    <row r="12" spans="1:10" ht="12.75">
      <c r="A12" s="48" t="s">
        <v>27</v>
      </c>
      <c r="B12" s="49" t="s">
        <v>81</v>
      </c>
      <c r="C12" s="50" t="s">
        <v>104</v>
      </c>
      <c r="D12" s="48" t="s">
        <v>127</v>
      </c>
      <c r="E12" s="51" t="s">
        <v>150</v>
      </c>
      <c r="F12" s="51" t="s">
        <v>173</v>
      </c>
      <c r="G12" s="53" t="s">
        <v>196</v>
      </c>
      <c r="H12" s="53">
        <v>1234567890</v>
      </c>
      <c r="I12" s="53" t="s">
        <v>220</v>
      </c>
      <c r="J12" s="53" t="s">
        <v>243</v>
      </c>
    </row>
    <row r="13" spans="1:10" ht="12.75">
      <c r="A13" s="48" t="s">
        <v>28</v>
      </c>
      <c r="B13" s="49" t="s">
        <v>82</v>
      </c>
      <c r="C13" s="50" t="s">
        <v>105</v>
      </c>
      <c r="D13" s="48" t="s">
        <v>128</v>
      </c>
      <c r="E13" s="51" t="s">
        <v>151</v>
      </c>
      <c r="F13" s="51" t="s">
        <v>174</v>
      </c>
      <c r="G13" s="53" t="s">
        <v>197</v>
      </c>
      <c r="H13" s="53">
        <v>1234567890</v>
      </c>
      <c r="I13" s="53" t="s">
        <v>221</v>
      </c>
      <c r="J13" s="53" t="s">
        <v>244</v>
      </c>
    </row>
    <row r="14" spans="1:10" ht="12.75">
      <c r="A14" s="48" t="s">
        <v>29</v>
      </c>
      <c r="B14" s="49" t="s">
        <v>83</v>
      </c>
      <c r="C14" s="50" t="s">
        <v>106</v>
      </c>
      <c r="D14" s="48" t="s">
        <v>129</v>
      </c>
      <c r="E14" s="51" t="s">
        <v>152</v>
      </c>
      <c r="F14" s="51" t="s">
        <v>175</v>
      </c>
      <c r="G14" s="53" t="s">
        <v>198</v>
      </c>
      <c r="H14" s="53">
        <v>1234567890</v>
      </c>
      <c r="I14" s="53" t="s">
        <v>222</v>
      </c>
      <c r="J14" s="53" t="s">
        <v>245</v>
      </c>
    </row>
    <row r="15" spans="1:10" ht="12.75">
      <c r="A15" s="48" t="s">
        <v>30</v>
      </c>
      <c r="B15" s="49" t="s">
        <v>84</v>
      </c>
      <c r="C15" s="50" t="s">
        <v>107</v>
      </c>
      <c r="D15" s="48" t="s">
        <v>130</v>
      </c>
      <c r="E15" s="51" t="s">
        <v>153</v>
      </c>
      <c r="F15" s="51" t="s">
        <v>176</v>
      </c>
      <c r="G15" s="53" t="s">
        <v>199</v>
      </c>
      <c r="H15" s="53">
        <v>1234567890</v>
      </c>
      <c r="I15" s="53" t="s">
        <v>223</v>
      </c>
      <c r="J15" s="53" t="s">
        <v>246</v>
      </c>
    </row>
    <row r="16" spans="1:10" ht="12.75">
      <c r="A16" s="48" t="s">
        <v>31</v>
      </c>
      <c r="B16" s="49" t="s">
        <v>85</v>
      </c>
      <c r="C16" s="50" t="s">
        <v>108</v>
      </c>
      <c r="D16" s="48" t="s">
        <v>131</v>
      </c>
      <c r="E16" s="51" t="s">
        <v>154</v>
      </c>
      <c r="F16" s="51" t="s">
        <v>177</v>
      </c>
      <c r="G16" s="53" t="s">
        <v>200</v>
      </c>
      <c r="H16" s="53">
        <v>1234567890</v>
      </c>
      <c r="I16" s="53" t="s">
        <v>224</v>
      </c>
      <c r="J16" s="53" t="s">
        <v>247</v>
      </c>
    </row>
    <row r="17" spans="1:10" ht="12.75">
      <c r="A17" s="48" t="s">
        <v>32</v>
      </c>
      <c r="B17" s="49" t="s">
        <v>86</v>
      </c>
      <c r="C17" s="50" t="s">
        <v>109</v>
      </c>
      <c r="D17" s="48" t="s">
        <v>132</v>
      </c>
      <c r="E17" s="51" t="s">
        <v>155</v>
      </c>
      <c r="F17" s="51" t="s">
        <v>178</v>
      </c>
      <c r="G17" s="53" t="s">
        <v>201</v>
      </c>
      <c r="H17" s="53">
        <v>1234567890</v>
      </c>
      <c r="I17" s="53" t="s">
        <v>225</v>
      </c>
      <c r="J17" s="53" t="s">
        <v>248</v>
      </c>
    </row>
    <row r="18" spans="1:10" ht="12.75">
      <c r="A18" s="48" t="s">
        <v>33</v>
      </c>
      <c r="B18" s="49" t="s">
        <v>87</v>
      </c>
      <c r="C18" s="50" t="s">
        <v>110</v>
      </c>
      <c r="D18" s="48" t="s">
        <v>133</v>
      </c>
      <c r="E18" s="51" t="s">
        <v>156</v>
      </c>
      <c r="F18" s="51" t="s">
        <v>179</v>
      </c>
      <c r="G18" s="53" t="s">
        <v>202</v>
      </c>
      <c r="H18" s="53">
        <v>1234567890</v>
      </c>
      <c r="I18" s="53" t="s">
        <v>226</v>
      </c>
      <c r="J18" s="53" t="s">
        <v>249</v>
      </c>
    </row>
    <row r="19" spans="1:10" ht="12.75">
      <c r="A19" s="48" t="s">
        <v>34</v>
      </c>
      <c r="B19" s="49" t="s">
        <v>88</v>
      </c>
      <c r="C19" s="50" t="s">
        <v>111</v>
      </c>
      <c r="D19" s="48" t="s">
        <v>134</v>
      </c>
      <c r="E19" s="51" t="s">
        <v>157</v>
      </c>
      <c r="F19" s="51" t="s">
        <v>180</v>
      </c>
      <c r="G19" s="53" t="s">
        <v>203</v>
      </c>
      <c r="H19" s="53">
        <v>1234567890</v>
      </c>
      <c r="I19" s="53" t="s">
        <v>227</v>
      </c>
      <c r="J19" s="53" t="s">
        <v>250</v>
      </c>
    </row>
    <row r="20" spans="1:10" ht="12.75">
      <c r="A20" s="48" t="s">
        <v>35</v>
      </c>
      <c r="B20" s="49" t="s">
        <v>89</v>
      </c>
      <c r="C20" s="50" t="s">
        <v>112</v>
      </c>
      <c r="D20" s="48" t="s">
        <v>135</v>
      </c>
      <c r="E20" s="51" t="s">
        <v>158</v>
      </c>
      <c r="F20" s="51" t="s">
        <v>181</v>
      </c>
      <c r="G20" s="53" t="s">
        <v>204</v>
      </c>
      <c r="H20" s="53">
        <v>1234567890</v>
      </c>
      <c r="I20" s="53" t="s">
        <v>228</v>
      </c>
      <c r="J20" s="53" t="s">
        <v>251</v>
      </c>
    </row>
    <row r="21" spans="1:10" ht="12.75">
      <c r="A21" s="48" t="s">
        <v>36</v>
      </c>
      <c r="B21" s="49" t="s">
        <v>90</v>
      </c>
      <c r="C21" s="50" t="s">
        <v>113</v>
      </c>
      <c r="D21" s="48" t="s">
        <v>136</v>
      </c>
      <c r="E21" s="51" t="s">
        <v>159</v>
      </c>
      <c r="F21" s="51" t="s">
        <v>182</v>
      </c>
      <c r="G21" s="53" t="s">
        <v>205</v>
      </c>
      <c r="H21" s="53">
        <v>1234567890</v>
      </c>
      <c r="I21" s="53" t="s">
        <v>229</v>
      </c>
      <c r="J21" s="53" t="s">
        <v>252</v>
      </c>
    </row>
    <row r="22" spans="1:10" ht="12.75">
      <c r="A22" s="48" t="s">
        <v>37</v>
      </c>
      <c r="B22" s="49" t="s">
        <v>91</v>
      </c>
      <c r="C22" s="50" t="s">
        <v>114</v>
      </c>
      <c r="D22" s="48" t="s">
        <v>137</v>
      </c>
      <c r="E22" s="51" t="s">
        <v>160</v>
      </c>
      <c r="F22" s="51" t="s">
        <v>183</v>
      </c>
      <c r="G22" s="53" t="s">
        <v>206</v>
      </c>
      <c r="H22" s="53">
        <v>1234567890</v>
      </c>
      <c r="I22" s="53" t="s">
        <v>230</v>
      </c>
      <c r="J22" s="53" t="s">
        <v>253</v>
      </c>
    </row>
    <row r="23" spans="1:10" ht="12.75">
      <c r="A23" s="48" t="s">
        <v>38</v>
      </c>
      <c r="B23" s="49" t="s">
        <v>92</v>
      </c>
      <c r="C23" s="50" t="s">
        <v>115</v>
      </c>
      <c r="D23" s="48" t="s">
        <v>138</v>
      </c>
      <c r="E23" s="51" t="s">
        <v>161</v>
      </c>
      <c r="F23" s="51" t="s">
        <v>184</v>
      </c>
      <c r="G23" s="53" t="s">
        <v>207</v>
      </c>
      <c r="H23" s="53">
        <v>1234567890</v>
      </c>
      <c r="I23" s="53" t="s">
        <v>231</v>
      </c>
      <c r="J23" s="53" t="s">
        <v>254</v>
      </c>
    </row>
    <row r="24" spans="1:10" ht="12.75">
      <c r="A24" s="48" t="s">
        <v>39</v>
      </c>
      <c r="B24" s="49" t="s">
        <v>93</v>
      </c>
      <c r="C24" s="50" t="s">
        <v>116</v>
      </c>
      <c r="D24" s="48" t="s">
        <v>139</v>
      </c>
      <c r="E24" s="51" t="s">
        <v>162</v>
      </c>
      <c r="F24" s="51" t="s">
        <v>185</v>
      </c>
      <c r="G24" s="53" t="s">
        <v>208</v>
      </c>
      <c r="H24" s="53">
        <v>1234567890</v>
      </c>
      <c r="I24" s="53" t="s">
        <v>232</v>
      </c>
      <c r="J24" s="53" t="s">
        <v>255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IV1"/>
    </sheetView>
  </sheetViews>
  <sheetFormatPr defaultColWidth="9.140625" defaultRowHeight="12.75"/>
  <cols>
    <col min="1" max="1" width="10.7109375" style="48" customWidth="1"/>
    <col min="2" max="2" width="70.7109375" style="49" customWidth="1"/>
    <col min="3" max="3" width="15.7109375" style="60" customWidth="1"/>
    <col min="4" max="4" width="15.7109375" style="61" customWidth="1"/>
    <col min="5" max="5" width="7.7109375" style="62" customWidth="1"/>
    <col min="6" max="16384" width="9.140625" style="2" customWidth="1"/>
  </cols>
  <sheetData>
    <row r="1" spans="1:5" s="26" customFormat="1" ht="12.75">
      <c r="A1" s="55" t="s">
        <v>13</v>
      </c>
      <c r="B1" s="56" t="s">
        <v>1</v>
      </c>
      <c r="C1" s="63" t="s">
        <v>14</v>
      </c>
      <c r="D1" s="64" t="s">
        <v>256</v>
      </c>
      <c r="E1" s="65" t="s">
        <v>15</v>
      </c>
    </row>
    <row r="2" spans="1:5" ht="12.75">
      <c r="A2" s="48" t="s">
        <v>16</v>
      </c>
      <c r="B2" s="49" t="s">
        <v>17</v>
      </c>
      <c r="C2" s="60">
        <v>1000</v>
      </c>
      <c r="D2" s="61">
        <v>0.052</v>
      </c>
      <c r="E2" s="62">
        <v>0.2</v>
      </c>
    </row>
    <row r="3" spans="1:5" ht="12.75">
      <c r="A3" s="48" t="s">
        <v>18</v>
      </c>
      <c r="B3" s="49" t="s">
        <v>40</v>
      </c>
      <c r="C3" s="60">
        <v>1000</v>
      </c>
      <c r="D3" s="61">
        <v>0</v>
      </c>
      <c r="E3" s="62">
        <v>0.2</v>
      </c>
    </row>
    <row r="4" spans="1:5" ht="12.75">
      <c r="A4" s="48" t="s">
        <v>19</v>
      </c>
      <c r="B4" s="49" t="s">
        <v>41</v>
      </c>
      <c r="C4" s="60">
        <v>1000</v>
      </c>
      <c r="D4" s="61">
        <v>0</v>
      </c>
      <c r="E4" s="62">
        <v>0.2</v>
      </c>
    </row>
    <row r="5" spans="1:5" ht="12.75">
      <c r="A5" s="48" t="s">
        <v>20</v>
      </c>
      <c r="B5" s="49" t="s">
        <v>42</v>
      </c>
      <c r="C5" s="60">
        <v>1000</v>
      </c>
      <c r="D5" s="61">
        <v>0</v>
      </c>
      <c r="E5" s="62">
        <v>0.2</v>
      </c>
    </row>
    <row r="6" spans="1:5" ht="12.75">
      <c r="A6" s="48" t="s">
        <v>21</v>
      </c>
      <c r="B6" s="49" t="s">
        <v>43</v>
      </c>
      <c r="C6" s="60">
        <v>1000</v>
      </c>
      <c r="D6" s="61">
        <v>0</v>
      </c>
      <c r="E6" s="62">
        <v>0.2</v>
      </c>
    </row>
    <row r="7" spans="1:5" ht="12.75">
      <c r="A7" s="48" t="s">
        <v>22</v>
      </c>
      <c r="B7" s="49" t="s">
        <v>44</v>
      </c>
      <c r="C7" s="60">
        <v>1000</v>
      </c>
      <c r="D7" s="61">
        <v>0</v>
      </c>
      <c r="E7" s="62">
        <v>0.2</v>
      </c>
    </row>
    <row r="8" spans="1:5" ht="12.75">
      <c r="A8" s="48" t="s">
        <v>23</v>
      </c>
      <c r="B8" s="49" t="s">
        <v>45</v>
      </c>
      <c r="C8" s="60">
        <v>1000</v>
      </c>
      <c r="D8" s="61">
        <v>0</v>
      </c>
      <c r="E8" s="62">
        <v>0.2</v>
      </c>
    </row>
    <row r="9" spans="1:5" ht="12.75">
      <c r="A9" s="48" t="s">
        <v>24</v>
      </c>
      <c r="B9" s="49" t="s">
        <v>46</v>
      </c>
      <c r="C9" s="60">
        <v>1000</v>
      </c>
      <c r="D9" s="61">
        <v>0</v>
      </c>
      <c r="E9" s="62">
        <v>0.2</v>
      </c>
    </row>
    <row r="10" spans="1:5" ht="12.75">
      <c r="A10" s="48" t="s">
        <v>25</v>
      </c>
      <c r="B10" s="49" t="s">
        <v>47</v>
      </c>
      <c r="C10" s="60">
        <v>1000</v>
      </c>
      <c r="D10" s="61">
        <v>0</v>
      </c>
      <c r="E10" s="62">
        <v>0.2</v>
      </c>
    </row>
    <row r="11" spans="1:5" ht="12.75">
      <c r="A11" s="48" t="s">
        <v>26</v>
      </c>
      <c r="B11" s="49" t="s">
        <v>48</v>
      </c>
      <c r="C11" s="60">
        <v>1000</v>
      </c>
      <c r="D11" s="61">
        <v>0</v>
      </c>
      <c r="E11" s="62">
        <v>0.2</v>
      </c>
    </row>
    <row r="12" spans="1:5" ht="12.75">
      <c r="A12" s="48" t="s">
        <v>27</v>
      </c>
      <c r="B12" s="49" t="s">
        <v>49</v>
      </c>
      <c r="C12" s="60">
        <v>1000</v>
      </c>
      <c r="D12" s="61">
        <v>0</v>
      </c>
      <c r="E12" s="62">
        <v>0.2</v>
      </c>
    </row>
    <row r="13" spans="1:5" ht="12.75">
      <c r="A13" s="48" t="s">
        <v>28</v>
      </c>
      <c r="B13" s="49" t="s">
        <v>50</v>
      </c>
      <c r="C13" s="60">
        <v>1000</v>
      </c>
      <c r="D13" s="61">
        <v>0</v>
      </c>
      <c r="E13" s="62">
        <v>0.2</v>
      </c>
    </row>
    <row r="14" spans="1:5" ht="12.75">
      <c r="A14" s="48" t="s">
        <v>29</v>
      </c>
      <c r="B14" s="49" t="s">
        <v>51</v>
      </c>
      <c r="C14" s="60">
        <v>1000</v>
      </c>
      <c r="D14" s="61">
        <v>0</v>
      </c>
      <c r="E14" s="62">
        <v>0.2</v>
      </c>
    </row>
    <row r="15" spans="1:5" ht="12.75">
      <c r="A15" s="48" t="s">
        <v>30</v>
      </c>
      <c r="B15" s="49" t="s">
        <v>52</v>
      </c>
      <c r="C15" s="60">
        <v>1000</v>
      </c>
      <c r="D15" s="61">
        <v>0</v>
      </c>
      <c r="E15" s="62">
        <v>0.2</v>
      </c>
    </row>
    <row r="16" spans="1:5" ht="12.75">
      <c r="A16" s="48" t="s">
        <v>31</v>
      </c>
      <c r="B16" s="49" t="s">
        <v>53</v>
      </c>
      <c r="C16" s="60">
        <v>1000</v>
      </c>
      <c r="D16" s="61">
        <v>0</v>
      </c>
      <c r="E16" s="62">
        <v>0.2</v>
      </c>
    </row>
    <row r="17" spans="1:5" ht="12.75">
      <c r="A17" s="48" t="s">
        <v>32</v>
      </c>
      <c r="B17" s="49" t="s">
        <v>54</v>
      </c>
      <c r="C17" s="60">
        <v>1000</v>
      </c>
      <c r="D17" s="61">
        <v>0</v>
      </c>
      <c r="E17" s="62">
        <v>0.2</v>
      </c>
    </row>
    <row r="18" spans="1:5" ht="12.75">
      <c r="A18" s="48" t="s">
        <v>33</v>
      </c>
      <c r="B18" s="49" t="s">
        <v>55</v>
      </c>
      <c r="C18" s="60">
        <v>1000</v>
      </c>
      <c r="D18" s="61">
        <v>0</v>
      </c>
      <c r="E18" s="62">
        <v>0.2</v>
      </c>
    </row>
    <row r="19" spans="1:5" ht="12.75">
      <c r="A19" s="48" t="s">
        <v>34</v>
      </c>
      <c r="B19" s="49" t="s">
        <v>56</v>
      </c>
      <c r="C19" s="60">
        <v>1000</v>
      </c>
      <c r="D19" s="61">
        <v>0</v>
      </c>
      <c r="E19" s="62">
        <v>0.2</v>
      </c>
    </row>
    <row r="20" spans="1:5" ht="12.75">
      <c r="A20" s="48" t="s">
        <v>35</v>
      </c>
      <c r="B20" s="49" t="s">
        <v>57</v>
      </c>
      <c r="C20" s="60">
        <v>1000</v>
      </c>
      <c r="D20" s="61">
        <v>0</v>
      </c>
      <c r="E20" s="62">
        <v>0.2</v>
      </c>
    </row>
    <row r="21" spans="1:5" ht="12.75">
      <c r="A21" s="48" t="s">
        <v>36</v>
      </c>
      <c r="B21" s="49" t="s">
        <v>58</v>
      </c>
      <c r="C21" s="60">
        <v>1000</v>
      </c>
      <c r="D21" s="61">
        <v>0</v>
      </c>
      <c r="E21" s="62">
        <v>0.2</v>
      </c>
    </row>
    <row r="22" spans="1:5" ht="12.75">
      <c r="A22" s="48" t="s">
        <v>37</v>
      </c>
      <c r="B22" s="49" t="s">
        <v>59</v>
      </c>
      <c r="C22" s="60">
        <v>1000</v>
      </c>
      <c r="D22" s="61">
        <v>0</v>
      </c>
      <c r="E22" s="62">
        <v>0.2</v>
      </c>
    </row>
    <row r="23" spans="1:5" ht="12.75">
      <c r="A23" s="48" t="s">
        <v>38</v>
      </c>
      <c r="B23" s="49" t="s">
        <v>60</v>
      </c>
      <c r="C23" s="60">
        <v>1000</v>
      </c>
      <c r="D23" s="61">
        <v>0</v>
      </c>
      <c r="E23" s="62">
        <v>0.2</v>
      </c>
    </row>
    <row r="24" spans="1:5" ht="12.75">
      <c r="A24" s="48" t="s">
        <v>39</v>
      </c>
      <c r="B24" s="49" t="s">
        <v>61</v>
      </c>
      <c r="C24" s="60">
        <v>1000</v>
      </c>
      <c r="D24" s="61">
        <v>0</v>
      </c>
      <c r="E24" s="62">
        <v>0.2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Masia</cp:lastModifiedBy>
  <cp:lastPrinted>2008-07-03T21:19:43Z</cp:lastPrinted>
  <dcterms:created xsi:type="dcterms:W3CDTF">2003-04-23T08:59:25Z</dcterms:created>
  <dcterms:modified xsi:type="dcterms:W3CDTF">2009-04-02T22:21:07Z</dcterms:modified>
  <cp:category/>
  <cp:version/>
  <cp:contentType/>
  <cp:contentStatus/>
</cp:coreProperties>
</file>